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8" activeTab="7"/>
  </bookViews>
  <sheets>
    <sheet name="hlavička" sheetId="1" r:id="rId1"/>
    <sheet name="zadání" sheetId="2" r:id="rId2"/>
    <sheet name="List1" sheetId="3" r:id="rId3"/>
    <sheet name="List2" sheetId="4" r:id="rId4"/>
    <sheet name="hodnocení - řešení" sheetId="5" r:id="rId5"/>
    <sheet name="statistika - řešení" sheetId="6" r:id="rId6"/>
    <sheet name="Graf - řešení" sheetId="7" r:id="rId7"/>
    <sheet name="zdroje" sheetId="8" r:id="rId8"/>
  </sheets>
  <definedNames/>
  <calcPr fullCalcOnLoad="1"/>
</workbook>
</file>

<file path=xl/sharedStrings.xml><?xml version="1.0" encoding="utf-8"?>
<sst xmlns="http://schemas.openxmlformats.org/spreadsheetml/2006/main" count="97" uniqueCount="71">
  <si>
    <t>Průměr</t>
  </si>
  <si>
    <t>Max</t>
  </si>
  <si>
    <t>Min</t>
  </si>
  <si>
    <t>Statistická vyhodnocení:</t>
  </si>
  <si>
    <t>Počet dnů s kladnou průměrnou teplotou</t>
  </si>
  <si>
    <t>Počet dnů se zápornou průměrnou teplotou</t>
  </si>
  <si>
    <t>Počet měřených dnů</t>
  </si>
  <si>
    <t>hodina</t>
  </si>
  <si>
    <t>Průměrná teplota v lednu 2012</t>
  </si>
  <si>
    <t>Sloupec N:</t>
  </si>
  <si>
    <t>doplňte průměrnou denní teplotu</t>
  </si>
  <si>
    <t>Sloupec O:</t>
  </si>
  <si>
    <t>doplňte maximální dosaženou teplotu v daném dni</t>
  </si>
  <si>
    <t>Sloupec P:</t>
  </si>
  <si>
    <t>doplňte minimální dosaženou teplotu v daném dni</t>
  </si>
  <si>
    <t>Sloupec Q:</t>
  </si>
  <si>
    <t>Jak bylo?</t>
  </si>
  <si>
    <t>pokud průměrná teplota byla menší než -5°C, pak vložte "mrzlo hodně"</t>
  </si>
  <si>
    <t>pokud byla teplota v rozmezí od -5°C do 0°C, pak vložte "mrzlo"</t>
  </si>
  <si>
    <t>pokud byla teplota od 0°C do 3°C, pak vložte "nemrzlo"</t>
  </si>
  <si>
    <t>pokud byla teplota vyšší než 3°C, pak vložte "teplo"</t>
  </si>
  <si>
    <t>(vše zpracujte pomocí funkcí v excelu!!!)</t>
  </si>
  <si>
    <t>Přehled teplot v měsíci lednu 2013</t>
  </si>
  <si>
    <t>Maximální teplota v lednu 2013</t>
  </si>
  <si>
    <t>Minimální teplota v lednu 2013</t>
  </si>
  <si>
    <r>
      <t>1)</t>
    </r>
    <r>
      <rPr>
        <b/>
        <sz val="7"/>
        <rFont val="Times New Roman"/>
        <family val="1"/>
      </rPr>
      <t xml:space="preserve">    </t>
    </r>
    <r>
      <rPr>
        <b/>
        <sz val="12"/>
        <rFont val="Arial"/>
        <family val="2"/>
      </rPr>
      <t>Otevřete soubor „Teploty.xls“ a proveďte s ním následující operace:</t>
    </r>
  </si>
  <si>
    <r>
      <t>4</t>
    </r>
    <r>
      <rPr>
        <sz val="7"/>
        <rFont val="Times New Roman"/>
        <family val="1"/>
      </rPr>
      <t xml:space="preserve">   </t>
    </r>
    <r>
      <rPr>
        <sz val="12"/>
        <rFont val="Arial"/>
        <family val="2"/>
      </rPr>
      <t>Ohraničení tabulky upravte tak, aby vnější okraje tabulky byly plnou silnější čarou modré barvy, vnitřní ohraničení tenkou čarou tmavomodré barvy, první řádek a sloupec oddělte dvojitou čarou zelené barvy.</t>
    </r>
  </si>
  <si>
    <r>
      <t>4</t>
    </r>
    <r>
      <rPr>
        <sz val="7"/>
        <rFont val="Times New Roman"/>
        <family val="1"/>
      </rPr>
      <t xml:space="preserve">   </t>
    </r>
    <r>
      <rPr>
        <sz val="12"/>
        <rFont val="Arial"/>
        <family val="2"/>
      </rPr>
      <t>První řádek a sloupec tabulky vyplňte pozadím šedé barvy.</t>
    </r>
  </si>
  <si>
    <r>
      <t>4</t>
    </r>
    <r>
      <rPr>
        <sz val="7"/>
        <rFont val="Times New Roman"/>
        <family val="1"/>
      </rPr>
      <t xml:space="preserve">   </t>
    </r>
    <r>
      <rPr>
        <sz val="12"/>
        <rFont val="Arial"/>
        <family val="2"/>
      </rPr>
      <t>Každý druhý řádek tabulky vyplňte pozadím světle žluté barvy.</t>
    </r>
  </si>
  <si>
    <r>
      <t>4</t>
    </r>
    <r>
      <rPr>
        <sz val="7"/>
        <rFont val="Times New Roman"/>
        <family val="1"/>
      </rPr>
      <t xml:space="preserve">   </t>
    </r>
    <r>
      <rPr>
        <sz val="12"/>
        <rFont val="Arial"/>
        <family val="2"/>
      </rPr>
      <t>Pomocí vhodných funkcí či vzorců vyplňte hodnoty v tabulce.</t>
    </r>
  </si>
  <si>
    <r>
      <t>4</t>
    </r>
    <r>
      <rPr>
        <sz val="7"/>
        <rFont val="Times New Roman"/>
        <family val="1"/>
      </rPr>
      <t xml:space="preserve">   </t>
    </r>
    <r>
      <rPr>
        <sz val="12"/>
        <rFont val="Arial"/>
        <family val="2"/>
      </rPr>
      <t>Tabulku i nadpis libovolně naformátujte.</t>
    </r>
  </si>
  <si>
    <r>
      <t>4</t>
    </r>
    <r>
      <rPr>
        <sz val="7"/>
        <rFont val="Times New Roman"/>
        <family val="1"/>
      </rPr>
      <t xml:space="preserve">   </t>
    </r>
    <r>
      <rPr>
        <sz val="12"/>
        <rFont val="Arial"/>
        <family val="2"/>
      </rPr>
      <t>Formát čísel upravte na dvě desetinná místa, počty dnů uveďte v celých číslech bez desetinných míst.</t>
    </r>
  </si>
  <si>
    <r>
      <t>4</t>
    </r>
    <r>
      <rPr>
        <sz val="7"/>
        <rFont val="Times New Roman"/>
        <family val="1"/>
      </rPr>
      <t xml:space="preserve">   </t>
    </r>
    <r>
      <rPr>
        <sz val="12"/>
        <rFont val="Arial"/>
        <family val="2"/>
      </rPr>
      <t>Graf pojmenujte a libovolně naformátujte a uložte na vlastní list s názvem „Graf“.</t>
    </r>
  </si>
  <si>
    <r>
      <t>4</t>
    </r>
    <r>
      <rPr>
        <sz val="7"/>
        <rFont val="Times New Roman"/>
        <family val="1"/>
      </rPr>
      <t xml:space="preserve">   </t>
    </r>
    <r>
      <rPr>
        <sz val="12"/>
        <rFont val="Arial"/>
        <family val="2"/>
      </rPr>
      <t xml:space="preserve"> „List1“ pojmenujte „HODNOCENÍ“.</t>
    </r>
  </si>
  <si>
    <r>
      <t>4</t>
    </r>
    <r>
      <rPr>
        <sz val="7"/>
        <rFont val="Times New Roman"/>
        <family val="1"/>
      </rPr>
      <t xml:space="preserve">   </t>
    </r>
    <r>
      <rPr>
        <sz val="12"/>
        <rFont val="Arial"/>
        <family val="2"/>
      </rPr>
      <t>„List 2“ pojmenujte „STATISTIKA“.</t>
    </r>
  </si>
  <si>
    <r>
      <t>4</t>
    </r>
    <r>
      <rPr>
        <sz val="7"/>
        <rFont val="Times New Roman"/>
        <family val="1"/>
      </rPr>
      <t xml:space="preserve">   </t>
    </r>
    <r>
      <rPr>
        <sz val="12"/>
        <rFont val="Arial"/>
        <family val="2"/>
      </rPr>
      <t>Vytvořte graf, který bude zobrazovat vývoj průměrné teploty</t>
    </r>
  </si>
  <si>
    <r>
      <t>4</t>
    </r>
    <r>
      <rPr>
        <sz val="7"/>
        <rFont val="Times New Roman"/>
        <family val="1"/>
      </rPr>
      <t xml:space="preserve">   </t>
    </r>
    <r>
      <rPr>
        <sz val="12"/>
        <rFont val="Arial"/>
        <family val="2"/>
      </rPr>
      <t>Popisky osy x budou obsahovat jednotlivá data (1. 1. 2013 – 31. 1. 20013)</t>
    </r>
  </si>
  <si>
    <r>
      <t>4</t>
    </r>
    <r>
      <rPr>
        <sz val="7"/>
        <rFont val="Times New Roman"/>
        <family val="1"/>
      </rPr>
      <t xml:space="preserve">   </t>
    </r>
    <r>
      <rPr>
        <sz val="12"/>
        <rFont val="Arial"/>
        <family val="2"/>
      </rPr>
      <t>Pomocí vhodných funkcí doplňte hodnoty ve sloupcích „Průměr“, „Max“, „Min“ a "Jak bylo?"</t>
    </r>
  </si>
  <si>
    <t xml:space="preserve">      Pokud průměrná teplota byla v rozmezí od 0°C do 3°C, pak vložte „Nemrzlo“</t>
  </si>
  <si>
    <t xml:space="preserve">      a pokud byla průměrná teplota vyšší než 3°C, pak vložte „Teplo“.</t>
  </si>
  <si>
    <t>Měření teploty - souvislý příklad</t>
  </si>
  <si>
    <r>
      <t>4</t>
    </r>
    <r>
      <rPr>
        <sz val="10"/>
        <rFont val="Times New Roman"/>
        <family val="1"/>
      </rPr>
      <t xml:space="preserve">  </t>
    </r>
    <r>
      <rPr>
        <sz val="12"/>
        <rFont val="Arial"/>
        <family val="2"/>
      </rPr>
      <t>Ve sloupci „Jak bylo?“ pomocí funkce (když) zobrazte „Mrzlo hodně“, pokud průměrná teplota byla menší než -5°C</t>
    </r>
  </si>
  <si>
    <t xml:space="preserve">      pokud průměrná teplota byla v rozmezí od -5°C do 0°C,pak vložte „Mrzlo“.</t>
  </si>
  <si>
    <r>
      <rPr>
        <sz val="12"/>
        <rFont val="Webdings"/>
        <family val="1"/>
      </rPr>
      <t xml:space="preserve">   </t>
    </r>
    <r>
      <rPr>
        <sz val="12"/>
        <rFont val="Arial"/>
        <family val="2"/>
      </rPr>
      <t>průměrné teploty zaokrouhlete pomocí funkce na dvě desetinná místa</t>
    </r>
  </si>
  <si>
    <r>
      <t>4</t>
    </r>
    <r>
      <rPr>
        <sz val="7"/>
        <rFont val="Times New Roman"/>
        <family val="1"/>
      </rPr>
      <t xml:space="preserve">   </t>
    </r>
    <r>
      <rPr>
        <sz val="12"/>
        <rFont val="Arial"/>
        <family val="2"/>
      </rPr>
      <t>Upravte formát nadpisu „Přehled teplot v měsíci lednu 2013“ na tučné písmo, velikost 16, barva modrá, umístění – na střed celé tabulky.</t>
    </r>
  </si>
  <si>
    <t>Metodický pokyn</t>
  </si>
  <si>
    <t>Anotace</t>
  </si>
  <si>
    <t>druhý, čtvrtý</t>
  </si>
  <si>
    <t>Ročník</t>
  </si>
  <si>
    <t>září 2013</t>
  </si>
  <si>
    <t>Datum tvorby</t>
  </si>
  <si>
    <t>Ing. Jana Milková</t>
  </si>
  <si>
    <t>Autor</t>
  </si>
  <si>
    <t>Název materiálu</t>
  </si>
  <si>
    <t>Použití aplikací MS Office v praxi</t>
  </si>
  <si>
    <t>Tematický okruh</t>
  </si>
  <si>
    <t>Informační technologie</t>
  </si>
  <si>
    <t>Předmět</t>
  </si>
  <si>
    <t>Číslo DUM</t>
  </si>
  <si>
    <t>Číslo sady</t>
  </si>
  <si>
    <t>CZ.1.07/1.5.00/34.0052</t>
  </si>
  <si>
    <t>Číslo projektu</t>
  </si>
  <si>
    <t>Osvoboditelů 380, Louny</t>
  </si>
  <si>
    <t>Obchodní akademie a Střední odborná škola,          gen. F. Fajtla, Louny, p.o.</t>
  </si>
  <si>
    <t>06</t>
  </si>
  <si>
    <t>Zadaný souvislý příklad slouží k upevnění znalostí žáků a procvičení použití správných funkcí při návrhu</t>
  </si>
  <si>
    <t>řešení úkolů. Zadání je možné použít jako zadání písemné práce či jako domácí úkol.</t>
  </si>
  <si>
    <t xml:space="preserve">Žáci samostatně rozhodují o použití vhodných funkcí, jejich správné syntaxi a svoje rozhodnutí a výsledky </t>
  </si>
  <si>
    <t>konzultují s vyučující. Výsledek je součástí pracovního listu.</t>
  </si>
  <si>
    <t>Použité zdroje:</t>
  </si>
  <si>
    <t>vlastní tvorba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</si>
</sst>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m/d/yyyy"/>
  </numFmts>
  <fonts count="5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Times New Roman"/>
      <family val="1"/>
    </font>
    <font>
      <sz val="10"/>
      <name val="Webdings"/>
      <family val="1"/>
    </font>
    <font>
      <sz val="7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Webdings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Arial"/>
      <family val="2"/>
    </font>
    <font>
      <b/>
      <sz val="16"/>
      <color indexed="62"/>
      <name val="Arial"/>
      <family val="2"/>
    </font>
    <font>
      <i/>
      <sz val="11"/>
      <color indexed="8"/>
      <name val="Calibri"/>
      <family val="0"/>
    </font>
    <font>
      <sz val="10"/>
      <color indexed="8"/>
      <name val="Calibri"/>
      <family val="0"/>
    </font>
    <font>
      <b/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70C0"/>
      <name val="Arial"/>
      <family val="2"/>
    </font>
    <font>
      <b/>
      <sz val="16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ck">
        <color rgb="FF0070C0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>
        <color indexed="63"/>
      </top>
      <bottom style="thin">
        <color theme="4" tint="-0.4999699890613556"/>
      </bottom>
    </border>
    <border>
      <left style="thin">
        <color theme="4" tint="-0.4999699890613556"/>
      </left>
      <right style="thick">
        <color rgb="FF0070C0"/>
      </right>
      <top>
        <color indexed="63"/>
      </top>
      <bottom style="thin">
        <color theme="4" tint="-0.4999699890613556"/>
      </bottom>
    </border>
    <border>
      <left>
        <color indexed="63"/>
      </left>
      <right style="thin">
        <color theme="4" tint="-0.4999699890613556"/>
      </right>
      <top>
        <color indexed="63"/>
      </top>
      <bottom style="thin">
        <color theme="4" tint="-0.4999699890613556"/>
      </bottom>
    </border>
    <border>
      <left>
        <color indexed="63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ck">
        <color rgb="FF0070C0"/>
      </left>
      <right style="double">
        <color rgb="FF00B050"/>
      </right>
      <top style="thick">
        <color rgb="FF0070C0"/>
      </top>
      <bottom style="double">
        <color rgb="FF00B050"/>
      </bottom>
    </border>
    <border>
      <left style="thin">
        <color theme="4" tint="-0.4999699890613556"/>
      </left>
      <right style="thin">
        <color theme="4" tint="-0.4999699890613556"/>
      </right>
      <top style="thick">
        <color rgb="FF0070C0"/>
      </top>
      <bottom style="double">
        <color rgb="FF00B050"/>
      </bottom>
    </border>
    <border>
      <left style="thin">
        <color theme="4" tint="-0.4999699890613556"/>
      </left>
      <right style="thick">
        <color rgb="FF0070C0"/>
      </right>
      <top style="thick">
        <color rgb="FF0070C0"/>
      </top>
      <bottom style="double">
        <color rgb="FF00B050"/>
      </bottom>
    </border>
    <border>
      <left style="thick">
        <color rgb="FF0070C0"/>
      </left>
      <right style="double">
        <color rgb="FF00B050"/>
      </right>
      <top>
        <color indexed="63"/>
      </top>
      <bottom style="thin">
        <color theme="4" tint="-0.4999699890613556"/>
      </bottom>
    </border>
    <border>
      <left style="thick">
        <color rgb="FF0070C0"/>
      </left>
      <right style="double">
        <color rgb="FF00B050"/>
      </right>
      <top style="thin">
        <color theme="4" tint="-0.4999699890613556"/>
      </top>
      <bottom style="thin">
        <color theme="4" tint="-0.4999699890613556"/>
      </bottom>
    </border>
    <border>
      <left style="thick">
        <color rgb="FF0070C0"/>
      </left>
      <right style="double">
        <color rgb="FF00B050"/>
      </right>
      <top style="thin">
        <color theme="4" tint="-0.4999699890613556"/>
      </top>
      <bottom style="thick">
        <color rgb="FF0070C0"/>
      </bottom>
    </border>
    <border>
      <left>
        <color indexed="63"/>
      </left>
      <right style="thin">
        <color theme="4" tint="-0.4999699890613556"/>
      </right>
      <top style="thin">
        <color theme="4" tint="-0.4999699890613556"/>
      </top>
      <bottom style="thick">
        <color rgb="FF0070C0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ck">
        <color rgb="FF0070C0"/>
      </bottom>
    </border>
    <border>
      <left style="thin">
        <color theme="4" tint="-0.4999699890613556"/>
      </left>
      <right style="thick">
        <color rgb="FF0070C0"/>
      </right>
      <top style="thin">
        <color theme="4" tint="-0.4999699890613556"/>
      </top>
      <bottom style="thick">
        <color rgb="FF0070C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theme="4" tint="-0.4999699890613556"/>
      </right>
      <top style="thick">
        <color rgb="FF0070C0"/>
      </top>
      <bottom style="double">
        <color rgb="FF00B05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8"/>
    </xf>
    <xf numFmtId="0" fontId="2" fillId="0" borderId="0" xfId="0" applyFont="1" applyAlignment="1">
      <alignment vertical="center"/>
    </xf>
    <xf numFmtId="0" fontId="54" fillId="0" borderId="0" xfId="0" applyFont="1" applyAlignment="1">
      <alignment/>
    </xf>
    <xf numFmtId="0" fontId="8" fillId="0" borderId="0" xfId="0" applyFont="1" applyAlignment="1">
      <alignment horizontal="left" vertical="center" indent="8"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14" fontId="0" fillId="33" borderId="24" xfId="0" applyNumberFormat="1" applyFill="1" applyBorder="1" applyAlignment="1">
      <alignment/>
    </xf>
    <xf numFmtId="14" fontId="0" fillId="33" borderId="25" xfId="0" applyNumberForma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/>
    </xf>
    <xf numFmtId="0" fontId="0" fillId="35" borderId="14" xfId="0" applyNumberForma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0" borderId="0" xfId="47">
      <alignment/>
      <protection/>
    </xf>
    <xf numFmtId="0" fontId="9" fillId="0" borderId="29" xfId="47" applyFont="1" applyBorder="1" applyAlignment="1">
      <alignment vertical="top" wrapText="1"/>
      <protection/>
    </xf>
    <xf numFmtId="0" fontId="9" fillId="0" borderId="30" xfId="47" applyFont="1" applyBorder="1" applyAlignment="1">
      <alignment vertical="top" wrapText="1"/>
      <protection/>
    </xf>
    <xf numFmtId="0" fontId="9" fillId="0" borderId="31" xfId="47" applyFont="1" applyBorder="1" applyAlignment="1">
      <alignment vertical="top" wrapText="1"/>
      <protection/>
    </xf>
    <xf numFmtId="0" fontId="9" fillId="0" borderId="32" xfId="47" applyFont="1" applyBorder="1" applyAlignment="1">
      <alignment vertical="top" wrapText="1"/>
      <protection/>
    </xf>
    <xf numFmtId="0" fontId="9" fillId="0" borderId="33" xfId="47" applyFont="1" applyBorder="1" applyAlignment="1">
      <alignment vertical="top" wrapText="1"/>
      <protection/>
    </xf>
    <xf numFmtId="0" fontId="9" fillId="0" borderId="34" xfId="47" applyFont="1" applyBorder="1" applyAlignment="1">
      <alignment vertical="top" wrapText="1"/>
      <protection/>
    </xf>
    <xf numFmtId="49" fontId="9" fillId="0" borderId="29" xfId="47" applyNumberFormat="1" applyFont="1" applyBorder="1" applyAlignment="1">
      <alignment horizontal="left" vertical="center" wrapText="1"/>
      <protection/>
    </xf>
    <xf numFmtId="0" fontId="9" fillId="0" borderId="35" xfId="47" applyFont="1" applyBorder="1" applyAlignment="1">
      <alignment vertical="center" wrapText="1"/>
      <protection/>
    </xf>
    <xf numFmtId="49" fontId="9" fillId="0" borderId="35" xfId="47" applyNumberFormat="1" applyFont="1" applyBorder="1" applyAlignment="1">
      <alignment horizontal="center" vertical="center" wrapText="1"/>
      <protection/>
    </xf>
    <xf numFmtId="0" fontId="9" fillId="0" borderId="31" xfId="47" applyFont="1" applyBorder="1" applyAlignment="1">
      <alignment vertical="center" wrapText="1"/>
      <protection/>
    </xf>
    <xf numFmtId="0" fontId="9" fillId="0" borderId="36" xfId="47" applyFont="1" applyBorder="1" applyAlignment="1">
      <alignment horizontal="center" vertical="center" wrapText="1"/>
      <protection/>
    </xf>
    <xf numFmtId="0" fontId="9" fillId="0" borderId="34" xfId="47" applyFont="1" applyBorder="1" applyAlignment="1">
      <alignment vertical="top" wrapText="1"/>
      <protection/>
    </xf>
    <xf numFmtId="0" fontId="9" fillId="0" borderId="32" xfId="47" applyFont="1" applyBorder="1" applyAlignment="1">
      <alignment vertical="top" wrapText="1"/>
      <protection/>
    </xf>
    <xf numFmtId="0" fontId="9" fillId="0" borderId="31" xfId="47" applyFont="1" applyBorder="1" applyAlignment="1">
      <alignment vertical="top" wrapText="1"/>
      <protection/>
    </xf>
    <xf numFmtId="0" fontId="9" fillId="0" borderId="29" xfId="47" applyFont="1" applyBorder="1" applyAlignment="1">
      <alignment vertical="top" wrapText="1"/>
      <protection/>
    </xf>
    <xf numFmtId="0" fontId="9" fillId="0" borderId="34" xfId="47" applyFont="1" applyBorder="1" applyAlignment="1">
      <alignment vertical="center" wrapText="1"/>
      <protection/>
    </xf>
    <xf numFmtId="0" fontId="9" fillId="0" borderId="31" xfId="47" applyFont="1" applyBorder="1" applyAlignment="1">
      <alignment vertical="center" wrapText="1"/>
      <protection/>
    </xf>
    <xf numFmtId="0" fontId="9" fillId="0" borderId="33" xfId="47" applyFont="1" applyBorder="1" applyAlignment="1">
      <alignment vertical="center" wrapText="1"/>
      <protection/>
    </xf>
    <xf numFmtId="0" fontId="9" fillId="0" borderId="32" xfId="47" applyFont="1" applyBorder="1" applyAlignment="1">
      <alignment vertical="center" wrapText="1"/>
      <protection/>
    </xf>
    <xf numFmtId="0" fontId="9" fillId="0" borderId="30" xfId="47" applyFont="1" applyBorder="1" applyAlignment="1">
      <alignment vertical="center" wrapText="1"/>
      <protection/>
    </xf>
    <xf numFmtId="0" fontId="9" fillId="0" borderId="29" xfId="47" applyFont="1" applyBorder="1" applyAlignment="1">
      <alignment vertical="center" wrapText="1"/>
      <protection/>
    </xf>
    <xf numFmtId="0" fontId="10" fillId="0" borderId="37" xfId="47" applyFont="1" applyBorder="1" applyAlignment="1">
      <alignment horizontal="center" vertical="center" wrapText="1"/>
      <protection/>
    </xf>
    <xf numFmtId="0" fontId="10" fillId="0" borderId="38" xfId="47" applyFont="1" applyBorder="1" applyAlignment="1">
      <alignment horizontal="center" vertical="center" wrapText="1"/>
      <protection/>
    </xf>
    <xf numFmtId="0" fontId="9" fillId="0" borderId="39" xfId="47" applyFont="1" applyBorder="1" applyAlignment="1">
      <alignment horizontal="center" vertical="center" wrapText="1"/>
      <protection/>
    </xf>
    <xf numFmtId="0" fontId="9" fillId="0" borderId="40" xfId="47" applyFont="1" applyBorder="1" applyAlignment="1">
      <alignment horizontal="left" vertical="top" wrapText="1"/>
      <protection/>
    </xf>
    <xf numFmtId="0" fontId="9" fillId="0" borderId="0" xfId="47" applyFont="1" applyBorder="1" applyAlignment="1">
      <alignment horizontal="left" vertical="top" wrapText="1"/>
      <protection/>
    </xf>
    <xf numFmtId="0" fontId="9" fillId="0" borderId="41" xfId="47" applyFont="1" applyBorder="1" applyAlignment="1">
      <alignment horizontal="left" vertical="top" wrapText="1"/>
      <protection/>
    </xf>
    <xf numFmtId="0" fontId="9" fillId="0" borderId="0" xfId="0" applyFont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37" xfId="47" applyFont="1" applyBorder="1" applyAlignment="1">
      <alignment horizontal="left" vertical="center" wrapText="1"/>
      <protection/>
    </xf>
    <xf numFmtId="0" fontId="9" fillId="0" borderId="39" xfId="47" applyFont="1" applyBorder="1" applyAlignment="1">
      <alignment horizontal="left" vertical="center" wrapText="1"/>
      <protection/>
    </xf>
    <xf numFmtId="0" fontId="9" fillId="0" borderId="38" xfId="47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55" fillId="34" borderId="10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21" xfId="0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</a:rPr>
              <a:t>Vývoj  průměrných teplot v lednu roku 2013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765"/>
          <c:w val="0.9865"/>
          <c:h val="0.915"/>
        </c:manualLayout>
      </c:layout>
      <c:lineChart>
        <c:grouping val="standard"/>
        <c:varyColors val="0"/>
        <c:ser>
          <c:idx val="0"/>
          <c:order val="0"/>
          <c:tx>
            <c:strRef>
              <c:f>'hodnocení - řešení'!$N$5</c:f>
              <c:strCache>
                <c:ptCount val="1"/>
                <c:pt idx="0">
                  <c:v>Průměr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'hodnocení - řešení'!$A$6:$A$36</c:f>
              <c:strCache>
                <c:ptCount val="31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41305</c:v>
                </c:pt>
              </c:strCache>
            </c:strRef>
          </c:cat>
          <c:val>
            <c:numRef>
              <c:f>'hodnocení - řešení'!$N$6:$N$36</c:f>
              <c:numCache>
                <c:ptCount val="31"/>
                <c:pt idx="0">
                  <c:v>-0.88</c:v>
                </c:pt>
                <c:pt idx="1">
                  <c:v>-2.18</c:v>
                </c:pt>
                <c:pt idx="2">
                  <c:v>-4.18</c:v>
                </c:pt>
                <c:pt idx="3">
                  <c:v>-11.07</c:v>
                </c:pt>
                <c:pt idx="4">
                  <c:v>-12.46</c:v>
                </c:pt>
                <c:pt idx="5">
                  <c:v>-11.23</c:v>
                </c:pt>
                <c:pt idx="6">
                  <c:v>-6.03</c:v>
                </c:pt>
                <c:pt idx="7">
                  <c:v>-3.34</c:v>
                </c:pt>
                <c:pt idx="8">
                  <c:v>-1.14</c:v>
                </c:pt>
                <c:pt idx="9">
                  <c:v>0.55</c:v>
                </c:pt>
                <c:pt idx="10">
                  <c:v>-0.05</c:v>
                </c:pt>
                <c:pt idx="11">
                  <c:v>0.53</c:v>
                </c:pt>
                <c:pt idx="12">
                  <c:v>1.77</c:v>
                </c:pt>
                <c:pt idx="13">
                  <c:v>2.22</c:v>
                </c:pt>
                <c:pt idx="14">
                  <c:v>4.31</c:v>
                </c:pt>
                <c:pt idx="15">
                  <c:v>3.33</c:v>
                </c:pt>
                <c:pt idx="16">
                  <c:v>-1</c:v>
                </c:pt>
                <c:pt idx="17">
                  <c:v>-0.74</c:v>
                </c:pt>
                <c:pt idx="18">
                  <c:v>-5.2</c:v>
                </c:pt>
                <c:pt idx="19">
                  <c:v>-5.68</c:v>
                </c:pt>
                <c:pt idx="20">
                  <c:v>-5.01</c:v>
                </c:pt>
                <c:pt idx="21">
                  <c:v>-4.53</c:v>
                </c:pt>
                <c:pt idx="22">
                  <c:v>-7.45</c:v>
                </c:pt>
                <c:pt idx="23">
                  <c:v>-10.35</c:v>
                </c:pt>
                <c:pt idx="24">
                  <c:v>-11.25</c:v>
                </c:pt>
                <c:pt idx="25">
                  <c:v>-6.61</c:v>
                </c:pt>
                <c:pt idx="26">
                  <c:v>-0.54</c:v>
                </c:pt>
                <c:pt idx="27">
                  <c:v>2.39</c:v>
                </c:pt>
                <c:pt idx="28">
                  <c:v>4.25</c:v>
                </c:pt>
                <c:pt idx="29">
                  <c:v>4.5</c:v>
                </c:pt>
                <c:pt idx="30">
                  <c:v>3.3</c:v>
                </c:pt>
              </c:numCache>
            </c:numRef>
          </c:val>
          <c:smooth val="0"/>
        </c:ser>
        <c:marker val="1"/>
        <c:axId val="997220"/>
        <c:axId val="8974981"/>
      </c:lineChart>
      <c:dateAx>
        <c:axId val="997220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7498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974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99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828675</xdr:colOff>
      <xdr:row>1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247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628650</xdr:colOff>
      <xdr:row>1</xdr:row>
      <xdr:rowOff>180975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9525</xdr:rowOff>
    </xdr:from>
    <xdr:to>
      <xdr:col>7</xdr:col>
      <xdr:colOff>857250</xdr:colOff>
      <xdr:row>53</xdr:row>
      <xdr:rowOff>0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0" y="8763000"/>
          <a:ext cx="65532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Autorem materiálu a všech jeho částí, není-li uvedeno jinak, je Ing. Jana Milková
Dostupné z Metodického portálu www.rvp.cz, ISSN: 1802-4785. Provozuje Národní ústav pro vzdělávání, školské poradenské zařízení a zařízení pro další vzdělávání pedagogických pracovníků (NÚV).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6">
      <selection activeCell="F23" sqref="F23"/>
    </sheetView>
  </sheetViews>
  <sheetFormatPr defaultColWidth="9.140625" defaultRowHeight="12.75"/>
  <cols>
    <col min="1" max="1" width="21.28125" style="42" customWidth="1"/>
    <col min="2" max="2" width="16.8515625" style="42" customWidth="1"/>
    <col min="3" max="3" width="10.7109375" style="42" customWidth="1"/>
    <col min="4" max="4" width="9.140625" style="42" customWidth="1"/>
    <col min="5" max="5" width="6.8515625" style="42" customWidth="1"/>
    <col min="6" max="6" width="9.140625" style="42" customWidth="1"/>
    <col min="7" max="7" width="11.421875" style="42" customWidth="1"/>
    <col min="8" max="8" width="13.421875" style="42" customWidth="1"/>
    <col min="9" max="16384" width="9.140625" style="42" customWidth="1"/>
  </cols>
  <sheetData>
    <row r="1" spans="1:8" ht="31.5" customHeight="1">
      <c r="A1" s="54"/>
      <c r="B1" s="55"/>
      <c r="C1" s="58"/>
      <c r="D1" s="60" t="s">
        <v>63</v>
      </c>
      <c r="E1" s="60"/>
      <c r="F1" s="60"/>
      <c r="G1" s="60"/>
      <c r="H1" s="61"/>
    </row>
    <row r="2" spans="1:8" ht="16.5" thickBot="1">
      <c r="A2" s="56"/>
      <c r="B2" s="57"/>
      <c r="C2" s="59"/>
      <c r="D2" s="62" t="s">
        <v>62</v>
      </c>
      <c r="E2" s="62"/>
      <c r="F2" s="62"/>
      <c r="G2" s="62"/>
      <c r="H2" s="63"/>
    </row>
    <row r="3" spans="1:8" ht="15.75" customHeight="1" thickBot="1">
      <c r="A3" s="50" t="s">
        <v>61</v>
      </c>
      <c r="B3" s="64" t="s">
        <v>60</v>
      </c>
      <c r="C3" s="65"/>
      <c r="D3" s="66" t="s">
        <v>59</v>
      </c>
      <c r="E3" s="66"/>
      <c r="F3" s="53">
        <v>29</v>
      </c>
      <c r="G3" s="52" t="s">
        <v>58</v>
      </c>
      <c r="H3" s="51" t="s">
        <v>64</v>
      </c>
    </row>
    <row r="4" spans="1:8" ht="15.75" customHeight="1" thickBot="1">
      <c r="A4" s="50" t="s">
        <v>57</v>
      </c>
      <c r="B4" s="74" t="s">
        <v>56</v>
      </c>
      <c r="C4" s="75"/>
      <c r="D4" s="75"/>
      <c r="E4" s="75"/>
      <c r="F4" s="75"/>
      <c r="G4" s="75"/>
      <c r="H4" s="76"/>
    </row>
    <row r="5" spans="1:8" ht="15.75" customHeight="1" thickBot="1">
      <c r="A5" s="50" t="s">
        <v>55</v>
      </c>
      <c r="B5" s="74" t="s">
        <v>54</v>
      </c>
      <c r="C5" s="75"/>
      <c r="D5" s="75"/>
      <c r="E5" s="75"/>
      <c r="F5" s="75"/>
      <c r="G5" s="75"/>
      <c r="H5" s="76"/>
    </row>
    <row r="6" spans="1:8" ht="15.75" customHeight="1" thickBot="1">
      <c r="A6" s="50" t="s">
        <v>53</v>
      </c>
      <c r="B6" s="74" t="s">
        <v>40</v>
      </c>
      <c r="C6" s="75"/>
      <c r="D6" s="75"/>
      <c r="E6" s="75"/>
      <c r="F6" s="75"/>
      <c r="G6" s="75"/>
      <c r="H6" s="76"/>
    </row>
    <row r="7" spans="1:8" ht="15.75" customHeight="1" thickBot="1">
      <c r="A7" s="50" t="s">
        <v>52</v>
      </c>
      <c r="B7" s="74" t="s">
        <v>51</v>
      </c>
      <c r="C7" s="75"/>
      <c r="D7" s="75"/>
      <c r="E7" s="75"/>
      <c r="F7" s="75"/>
      <c r="G7" s="75"/>
      <c r="H7" s="76"/>
    </row>
    <row r="8" spans="1:8" ht="15.75" customHeight="1" thickBot="1">
      <c r="A8" s="50" t="s">
        <v>50</v>
      </c>
      <c r="B8" s="49" t="s">
        <v>49</v>
      </c>
      <c r="C8" s="74" t="s">
        <v>48</v>
      </c>
      <c r="D8" s="75"/>
      <c r="E8" s="76"/>
      <c r="F8" s="74" t="s">
        <v>47</v>
      </c>
      <c r="G8" s="75"/>
      <c r="H8" s="76"/>
    </row>
    <row r="9" spans="1:8" ht="15.75" customHeight="1">
      <c r="A9" s="48" t="s">
        <v>46</v>
      </c>
      <c r="B9" s="47"/>
      <c r="C9" s="47"/>
      <c r="D9" s="47"/>
      <c r="E9" s="47"/>
      <c r="F9" s="47"/>
      <c r="G9" s="47"/>
      <c r="H9" s="46"/>
    </row>
    <row r="10" spans="1:8" ht="15.75" customHeight="1">
      <c r="A10" s="70" t="s">
        <v>65</v>
      </c>
      <c r="B10" s="70"/>
      <c r="C10" s="70"/>
      <c r="D10" s="70"/>
      <c r="E10" s="70"/>
      <c r="F10" s="70"/>
      <c r="G10" s="70"/>
      <c r="H10" s="71"/>
    </row>
    <row r="11" spans="1:8" ht="15.75" customHeight="1">
      <c r="A11" s="67" t="s">
        <v>66</v>
      </c>
      <c r="B11" s="68"/>
      <c r="C11" s="68"/>
      <c r="D11" s="68"/>
      <c r="E11" s="68"/>
      <c r="F11" s="68"/>
      <c r="G11" s="68"/>
      <c r="H11" s="69"/>
    </row>
    <row r="12" spans="1:8" ht="15.75" customHeight="1" thickBot="1">
      <c r="A12" s="45"/>
      <c r="B12" s="44"/>
      <c r="C12" s="44"/>
      <c r="D12" s="44"/>
      <c r="E12" s="44"/>
      <c r="F12" s="44"/>
      <c r="G12" s="44"/>
      <c r="H12" s="43"/>
    </row>
    <row r="13" spans="1:8" ht="15.75" customHeight="1">
      <c r="A13" s="48" t="s">
        <v>45</v>
      </c>
      <c r="B13" s="47"/>
      <c r="C13" s="47"/>
      <c r="D13" s="47"/>
      <c r="E13" s="47"/>
      <c r="F13" s="47"/>
      <c r="G13" s="47"/>
      <c r="H13" s="46"/>
    </row>
    <row r="14" spans="1:8" ht="15.75" customHeight="1">
      <c r="A14" s="72" t="s">
        <v>67</v>
      </c>
      <c r="B14" s="72"/>
      <c r="C14" s="72"/>
      <c r="D14" s="72"/>
      <c r="E14" s="72"/>
      <c r="F14" s="72"/>
      <c r="G14" s="72"/>
      <c r="H14" s="73"/>
    </row>
    <row r="15" spans="1:8" ht="15.75" customHeight="1">
      <c r="A15" s="67" t="s">
        <v>68</v>
      </c>
      <c r="B15" s="68"/>
      <c r="C15" s="68"/>
      <c r="D15" s="68"/>
      <c r="E15" s="68"/>
      <c r="F15" s="68"/>
      <c r="G15" s="68"/>
      <c r="H15" s="69"/>
    </row>
    <row r="16" spans="1:8" ht="15.75" customHeight="1" thickBot="1">
      <c r="A16" s="45"/>
      <c r="B16" s="44"/>
      <c r="C16" s="44"/>
      <c r="D16" s="44"/>
      <c r="E16" s="44"/>
      <c r="F16" s="44"/>
      <c r="G16" s="44"/>
      <c r="H16" s="43"/>
    </row>
  </sheetData>
  <sheetProtection/>
  <mergeCells count="16">
    <mergeCell ref="A11:H11"/>
    <mergeCell ref="A10:H10"/>
    <mergeCell ref="A14:H14"/>
    <mergeCell ref="A15:H15"/>
    <mergeCell ref="B4:H4"/>
    <mergeCell ref="B5:H5"/>
    <mergeCell ref="B6:H6"/>
    <mergeCell ref="B7:H7"/>
    <mergeCell ref="C8:E8"/>
    <mergeCell ref="F8:H8"/>
    <mergeCell ref="A1:B2"/>
    <mergeCell ref="C1:C2"/>
    <mergeCell ref="D1:H1"/>
    <mergeCell ref="D2:H2"/>
    <mergeCell ref="B3:C3"/>
    <mergeCell ref="D3:E3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2"/>
  <headerFooter>
    <oddFooter>&amp;L
&amp;CStránka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showGridLines="0" zoomScalePageLayoutView="0" workbookViewId="0" topLeftCell="A10">
      <selection activeCell="E27" sqref="E27"/>
    </sheetView>
  </sheetViews>
  <sheetFormatPr defaultColWidth="9.140625" defaultRowHeight="12.75"/>
  <sheetData>
    <row r="1" ht="20.25" customHeight="1">
      <c r="A1" s="10"/>
    </row>
    <row r="2" ht="20.25" customHeight="1">
      <c r="A2" s="10"/>
    </row>
    <row r="3" spans="1:2" ht="20.25" customHeight="1">
      <c r="A3" s="10"/>
      <c r="B3" s="13" t="s">
        <v>40</v>
      </c>
    </row>
    <row r="4" ht="20.25" customHeight="1">
      <c r="A4" s="12"/>
    </row>
    <row r="5" ht="18.75" customHeight="1">
      <c r="A5" s="9" t="s">
        <v>25</v>
      </c>
    </row>
    <row r="6" ht="18.75" customHeight="1">
      <c r="A6" s="10" t="s">
        <v>33</v>
      </c>
    </row>
    <row r="7" ht="18.75" customHeight="1">
      <c r="A7" s="10" t="s">
        <v>37</v>
      </c>
    </row>
    <row r="8" ht="18.75" customHeight="1">
      <c r="A8" s="14" t="s">
        <v>43</v>
      </c>
    </row>
    <row r="9" ht="18.75" customHeight="1">
      <c r="A9" s="10" t="s">
        <v>41</v>
      </c>
    </row>
    <row r="10" ht="18.75" customHeight="1">
      <c r="A10" s="11" t="s">
        <v>42</v>
      </c>
    </row>
    <row r="11" ht="18.75" customHeight="1">
      <c r="A11" s="11" t="s">
        <v>38</v>
      </c>
    </row>
    <row r="12" ht="18.75" customHeight="1">
      <c r="A12" s="11" t="s">
        <v>39</v>
      </c>
    </row>
    <row r="13" ht="18.75" customHeight="1">
      <c r="A13" s="10" t="s">
        <v>44</v>
      </c>
    </row>
    <row r="14" ht="18.75" customHeight="1">
      <c r="A14" s="10" t="s">
        <v>26</v>
      </c>
    </row>
    <row r="15" ht="18.75" customHeight="1">
      <c r="A15" s="10" t="s">
        <v>27</v>
      </c>
    </row>
    <row r="16" ht="18.75" customHeight="1">
      <c r="A16" s="10" t="s">
        <v>28</v>
      </c>
    </row>
    <row r="17" ht="18.75" customHeight="1">
      <c r="A17" s="10" t="s">
        <v>34</v>
      </c>
    </row>
    <row r="18" ht="18.75" customHeight="1">
      <c r="A18" s="10" t="s">
        <v>29</v>
      </c>
    </row>
    <row r="19" ht="18.75" customHeight="1">
      <c r="A19" s="10" t="s">
        <v>30</v>
      </c>
    </row>
    <row r="20" ht="18.75" customHeight="1">
      <c r="A20" s="10" t="s">
        <v>31</v>
      </c>
    </row>
    <row r="21" ht="18.75" customHeight="1">
      <c r="A21" s="10" t="s">
        <v>35</v>
      </c>
    </row>
    <row r="22" ht="18.75" customHeight="1">
      <c r="A22" s="10" t="s">
        <v>36</v>
      </c>
    </row>
    <row r="23" ht="18.75" customHeight="1">
      <c r="A23" s="10" t="s">
        <v>32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R8" sqref="R8"/>
    </sheetView>
  </sheetViews>
  <sheetFormatPr defaultColWidth="11.57421875" defaultRowHeight="12.75"/>
  <cols>
    <col min="1" max="1" width="11.57421875" style="0" customWidth="1"/>
    <col min="2" max="13" width="6.57421875" style="0" customWidth="1"/>
  </cols>
  <sheetData>
    <row r="2" spans="1:17" ht="12.75">
      <c r="A2" s="15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4" ht="12.75">
      <c r="A3" s="8"/>
      <c r="B3" s="8"/>
      <c r="C3" s="8"/>
      <c r="D3" s="8"/>
    </row>
    <row r="4" spans="1:17" ht="12.75">
      <c r="A4" s="1"/>
      <c r="B4" s="77" t="s">
        <v>7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1"/>
      <c r="O4" s="1"/>
      <c r="P4" s="1"/>
      <c r="Q4" s="1"/>
    </row>
    <row r="5" spans="1:17" ht="12.75">
      <c r="A5" s="1"/>
      <c r="B5" s="7">
        <v>2</v>
      </c>
      <c r="C5" s="2">
        <v>4</v>
      </c>
      <c r="D5" s="2">
        <v>6</v>
      </c>
      <c r="E5" s="2">
        <v>8</v>
      </c>
      <c r="F5" s="2">
        <v>10</v>
      </c>
      <c r="G5" s="2">
        <v>12</v>
      </c>
      <c r="H5" s="2">
        <v>14</v>
      </c>
      <c r="I5" s="2">
        <v>16</v>
      </c>
      <c r="J5" s="2">
        <v>18</v>
      </c>
      <c r="K5" s="2">
        <v>20</v>
      </c>
      <c r="L5" s="2">
        <v>22</v>
      </c>
      <c r="M5" s="2">
        <v>24</v>
      </c>
      <c r="N5" s="2" t="s">
        <v>0</v>
      </c>
      <c r="O5" s="2" t="s">
        <v>1</v>
      </c>
      <c r="P5" s="2" t="s">
        <v>2</v>
      </c>
      <c r="Q5" s="2" t="s">
        <v>16</v>
      </c>
    </row>
    <row r="6" spans="1:17" ht="12.75">
      <c r="A6" s="4">
        <v>40909</v>
      </c>
      <c r="B6" s="1">
        <v>-3.2</v>
      </c>
      <c r="C6" s="1">
        <v>-4.3</v>
      </c>
      <c r="D6" s="1">
        <v>-2.8</v>
      </c>
      <c r="E6" s="1">
        <v>-0.3</v>
      </c>
      <c r="F6" s="1">
        <v>1</v>
      </c>
      <c r="G6" s="1">
        <v>2.1</v>
      </c>
      <c r="H6" s="1">
        <v>2.4</v>
      </c>
      <c r="I6" s="1">
        <v>1.8</v>
      </c>
      <c r="J6" s="1">
        <v>1.2</v>
      </c>
      <c r="K6" s="1">
        <v>0.3</v>
      </c>
      <c r="L6" s="1">
        <v>-3.1</v>
      </c>
      <c r="M6" s="1">
        <v>-5.6</v>
      </c>
      <c r="N6" s="1"/>
      <c r="O6" s="1"/>
      <c r="P6" s="1"/>
      <c r="Q6" s="1"/>
    </row>
    <row r="7" spans="1:17" ht="12.75">
      <c r="A7" s="4">
        <v>40910</v>
      </c>
      <c r="B7" s="1">
        <v>-5.8</v>
      </c>
      <c r="C7" s="1">
        <v>-6.9</v>
      </c>
      <c r="D7" s="1">
        <v>-4.7</v>
      </c>
      <c r="E7" s="1">
        <v>-3.5</v>
      </c>
      <c r="F7" s="1">
        <v>-1.9</v>
      </c>
      <c r="G7" s="1">
        <v>0.3</v>
      </c>
      <c r="H7" s="1">
        <v>1.4</v>
      </c>
      <c r="I7" s="1">
        <v>0.7</v>
      </c>
      <c r="J7" s="1">
        <v>0.4</v>
      </c>
      <c r="K7" s="1">
        <v>-1.1</v>
      </c>
      <c r="L7" s="1">
        <v>-1.7</v>
      </c>
      <c r="M7" s="1">
        <v>-3.3</v>
      </c>
      <c r="N7" s="1"/>
      <c r="O7" s="1"/>
      <c r="P7" s="1"/>
      <c r="Q7" s="1"/>
    </row>
    <row r="8" spans="1:17" ht="12.75">
      <c r="A8" s="4">
        <v>40911</v>
      </c>
      <c r="B8" s="1">
        <v>-3.6</v>
      </c>
      <c r="C8" s="1">
        <v>-3.8</v>
      </c>
      <c r="D8" s="1">
        <v>-2.9</v>
      </c>
      <c r="E8" s="1">
        <v>-0.7</v>
      </c>
      <c r="F8" s="1">
        <v>0.1</v>
      </c>
      <c r="G8" s="1">
        <v>-0.7</v>
      </c>
      <c r="H8" s="1">
        <v>-2.4</v>
      </c>
      <c r="I8" s="1">
        <v>-3.9</v>
      </c>
      <c r="J8" s="1">
        <v>-5.7</v>
      </c>
      <c r="K8" s="1">
        <v>-7.2</v>
      </c>
      <c r="L8" s="1">
        <v>-8.7</v>
      </c>
      <c r="M8" s="1">
        <v>-10.6</v>
      </c>
      <c r="N8" s="1"/>
      <c r="O8" s="1"/>
      <c r="P8" s="1"/>
      <c r="Q8" s="1"/>
    </row>
    <row r="9" spans="1:17" ht="12.75">
      <c r="A9" s="4">
        <v>40912</v>
      </c>
      <c r="B9" s="1">
        <v>-11.8</v>
      </c>
      <c r="C9" s="1">
        <v>-13.6</v>
      </c>
      <c r="D9" s="1">
        <v>-12.7</v>
      </c>
      <c r="E9" s="1">
        <v>-10.5</v>
      </c>
      <c r="F9" s="1">
        <v>-9.6</v>
      </c>
      <c r="G9" s="1">
        <v>-9.5</v>
      </c>
      <c r="H9" s="1">
        <v>-9.1</v>
      </c>
      <c r="I9" s="1">
        <v>-8.7</v>
      </c>
      <c r="J9" s="1">
        <v>-9.6</v>
      </c>
      <c r="K9" s="1">
        <v>-11.3</v>
      </c>
      <c r="L9" s="1">
        <v>-12.8</v>
      </c>
      <c r="M9" s="1">
        <v>-13.6</v>
      </c>
      <c r="N9" s="1"/>
      <c r="O9" s="1"/>
      <c r="P9" s="1"/>
      <c r="Q9" s="1"/>
    </row>
    <row r="10" spans="1:17" ht="12.75">
      <c r="A10" s="4">
        <v>40913</v>
      </c>
      <c r="B10" s="1">
        <v>-13.9</v>
      </c>
      <c r="C10" s="1">
        <v>-14.7</v>
      </c>
      <c r="D10" s="1">
        <v>-15.6</v>
      </c>
      <c r="E10" s="1">
        <v>-14.3</v>
      </c>
      <c r="F10" s="1">
        <v>-12.6</v>
      </c>
      <c r="G10" s="1">
        <v>-9.6</v>
      </c>
      <c r="H10" s="1">
        <v>-9.5</v>
      </c>
      <c r="I10" s="1">
        <v>-9.1</v>
      </c>
      <c r="J10" s="1">
        <v>-10.6</v>
      </c>
      <c r="K10" s="1">
        <v>-12.1</v>
      </c>
      <c r="L10" s="1">
        <v>-13.6</v>
      </c>
      <c r="M10" s="1">
        <v>-13.9</v>
      </c>
      <c r="N10" s="1"/>
      <c r="O10" s="1"/>
      <c r="P10" s="1"/>
      <c r="Q10" s="1"/>
    </row>
    <row r="11" spans="1:17" ht="12.75">
      <c r="A11" s="4">
        <v>40914</v>
      </c>
      <c r="B11" s="1">
        <v>-14.6</v>
      </c>
      <c r="C11" s="1">
        <v>-16.4</v>
      </c>
      <c r="D11" s="1">
        <v>-17.2</v>
      </c>
      <c r="E11" s="1">
        <v>-15.8</v>
      </c>
      <c r="F11" s="1">
        <v>-12.9</v>
      </c>
      <c r="G11" s="1">
        <v>-8.4</v>
      </c>
      <c r="H11" s="1">
        <v>-7.8</v>
      </c>
      <c r="I11" s="1">
        <v>-7.2</v>
      </c>
      <c r="J11" s="1">
        <v>-7.6</v>
      </c>
      <c r="K11" s="1">
        <v>-8.2</v>
      </c>
      <c r="L11" s="1">
        <v>-8.9</v>
      </c>
      <c r="M11" s="1">
        <v>-9.7</v>
      </c>
      <c r="N11" s="1"/>
      <c r="O11" s="1"/>
      <c r="P11" s="1"/>
      <c r="Q11" s="1"/>
    </row>
    <row r="12" spans="1:17" ht="12.75">
      <c r="A12" s="4">
        <v>40915</v>
      </c>
      <c r="B12" s="1">
        <v>-10.1</v>
      </c>
      <c r="C12" s="1">
        <v>-10.6</v>
      </c>
      <c r="D12" s="1">
        <v>-9.6</v>
      </c>
      <c r="E12" s="1">
        <v>-7.8</v>
      </c>
      <c r="F12" s="1">
        <v>-6.1</v>
      </c>
      <c r="G12" s="1">
        <v>-4.7</v>
      </c>
      <c r="H12" s="1">
        <v>-2.6</v>
      </c>
      <c r="I12" s="1">
        <v>-3.4</v>
      </c>
      <c r="J12" s="1">
        <v>-3.8</v>
      </c>
      <c r="K12" s="1">
        <v>-4.2</v>
      </c>
      <c r="L12" s="1">
        <v>-4.6</v>
      </c>
      <c r="M12" s="1">
        <v>-4.9</v>
      </c>
      <c r="N12" s="1"/>
      <c r="O12" s="1"/>
      <c r="P12" s="1"/>
      <c r="Q12" s="1"/>
    </row>
    <row r="13" spans="1:17" ht="12.75">
      <c r="A13" s="4">
        <v>40916</v>
      </c>
      <c r="B13" s="1">
        <v>-5.4</v>
      </c>
      <c r="C13" s="1">
        <v>-5.7</v>
      </c>
      <c r="D13" s="1">
        <v>-5.2</v>
      </c>
      <c r="E13" s="1">
        <v>-4.3</v>
      </c>
      <c r="F13" s="1">
        <v>-4.1</v>
      </c>
      <c r="G13" s="1">
        <v>-2.9</v>
      </c>
      <c r="H13" s="1">
        <v>-1</v>
      </c>
      <c r="I13" s="1">
        <v>-1.9</v>
      </c>
      <c r="J13" s="1">
        <v>-1.9</v>
      </c>
      <c r="K13" s="1">
        <v>-2.3</v>
      </c>
      <c r="L13" s="1">
        <v>-2.5</v>
      </c>
      <c r="M13" s="1">
        <v>-2.9</v>
      </c>
      <c r="N13" s="1"/>
      <c r="O13" s="1"/>
      <c r="P13" s="1"/>
      <c r="Q13" s="1"/>
    </row>
    <row r="14" spans="1:17" ht="12.75">
      <c r="A14" s="4">
        <v>40917</v>
      </c>
      <c r="B14" s="1">
        <v>-3.4</v>
      </c>
      <c r="C14" s="1">
        <v>-3.7</v>
      </c>
      <c r="D14" s="1">
        <v>-3.8</v>
      </c>
      <c r="E14" s="1">
        <v>-2.9</v>
      </c>
      <c r="F14" s="1">
        <v>-2.1</v>
      </c>
      <c r="G14" s="1">
        <v>-0.4</v>
      </c>
      <c r="H14" s="1">
        <v>0.5</v>
      </c>
      <c r="I14" s="1">
        <v>0.7</v>
      </c>
      <c r="J14" s="1">
        <v>1.2</v>
      </c>
      <c r="K14" s="1">
        <v>0.4</v>
      </c>
      <c r="L14" s="1">
        <v>0.1</v>
      </c>
      <c r="M14" s="1">
        <v>-0.3</v>
      </c>
      <c r="N14" s="1"/>
      <c r="O14" s="1"/>
      <c r="P14" s="1"/>
      <c r="Q14" s="1"/>
    </row>
    <row r="15" spans="1:17" ht="12.75">
      <c r="A15" s="4">
        <v>40918</v>
      </c>
      <c r="B15" s="1">
        <v>-0.8</v>
      </c>
      <c r="C15" s="1">
        <v>-1.9</v>
      </c>
      <c r="D15" s="1">
        <v>-1.8</v>
      </c>
      <c r="E15" s="1">
        <v>-0.5</v>
      </c>
      <c r="F15" s="1">
        <v>0.7</v>
      </c>
      <c r="G15" s="1">
        <v>0.9</v>
      </c>
      <c r="H15" s="1">
        <v>2.7</v>
      </c>
      <c r="I15" s="1">
        <v>2.9</v>
      </c>
      <c r="J15" s="1">
        <v>2.4</v>
      </c>
      <c r="K15" s="1">
        <v>1.2</v>
      </c>
      <c r="L15" s="1">
        <v>0.7</v>
      </c>
      <c r="M15" s="1">
        <v>0.1</v>
      </c>
      <c r="N15" s="1"/>
      <c r="O15" s="1"/>
      <c r="P15" s="1"/>
      <c r="Q15" s="1"/>
    </row>
    <row r="16" spans="1:17" ht="12.75">
      <c r="A16" s="4">
        <v>40919</v>
      </c>
      <c r="B16" s="1">
        <v>-2.3</v>
      </c>
      <c r="C16" s="1">
        <v>-2.6</v>
      </c>
      <c r="D16" s="1">
        <v>-2.1</v>
      </c>
      <c r="E16" s="1">
        <v>-1.6</v>
      </c>
      <c r="F16" s="1">
        <v>-0.2</v>
      </c>
      <c r="G16" s="3">
        <v>1.5</v>
      </c>
      <c r="H16" s="1">
        <v>3.7</v>
      </c>
      <c r="I16" s="1">
        <v>3.9</v>
      </c>
      <c r="J16" s="1">
        <v>1.9</v>
      </c>
      <c r="K16" s="1">
        <v>1.3</v>
      </c>
      <c r="L16" s="1">
        <v>-0.6</v>
      </c>
      <c r="M16" s="1">
        <v>-3.5</v>
      </c>
      <c r="N16" s="1"/>
      <c r="O16" s="1"/>
      <c r="P16" s="1"/>
      <c r="Q16" s="1"/>
    </row>
    <row r="17" spans="1:17" ht="12.75">
      <c r="A17" s="4">
        <v>40920</v>
      </c>
      <c r="B17" s="1">
        <v>-4.2</v>
      </c>
      <c r="C17" s="1">
        <v>-4.7</v>
      </c>
      <c r="D17" s="1">
        <v>-4.1</v>
      </c>
      <c r="E17" s="1">
        <v>-1.9</v>
      </c>
      <c r="F17" s="1">
        <v>1.7</v>
      </c>
      <c r="G17" s="1">
        <v>4.6</v>
      </c>
      <c r="H17" s="1">
        <v>4.2</v>
      </c>
      <c r="I17" s="1">
        <v>3.6</v>
      </c>
      <c r="J17" s="1">
        <v>2.7</v>
      </c>
      <c r="K17" s="1">
        <v>2.8</v>
      </c>
      <c r="L17" s="1">
        <v>1.1</v>
      </c>
      <c r="M17" s="1">
        <v>0.6</v>
      </c>
      <c r="N17" s="1"/>
      <c r="O17" s="1"/>
      <c r="P17" s="1"/>
      <c r="Q17" s="1"/>
    </row>
    <row r="18" spans="1:17" ht="12.75">
      <c r="A18" s="4">
        <v>40921</v>
      </c>
      <c r="B18" s="1">
        <v>-0.5</v>
      </c>
      <c r="C18" s="1">
        <v>-0.9</v>
      </c>
      <c r="D18" s="1">
        <v>-0.6</v>
      </c>
      <c r="E18" s="1">
        <v>1.7</v>
      </c>
      <c r="F18" s="1">
        <v>3.8</v>
      </c>
      <c r="G18" s="1">
        <v>4.2</v>
      </c>
      <c r="H18" s="1">
        <v>4.8</v>
      </c>
      <c r="I18" s="1">
        <v>4</v>
      </c>
      <c r="J18" s="1">
        <v>2.7</v>
      </c>
      <c r="K18" s="1">
        <v>2</v>
      </c>
      <c r="L18" s="1">
        <v>0.6</v>
      </c>
      <c r="M18" s="1">
        <v>-0.6</v>
      </c>
      <c r="N18" s="1"/>
      <c r="O18" s="1"/>
      <c r="P18" s="1"/>
      <c r="Q18" s="1"/>
    </row>
    <row r="19" spans="1:17" ht="12.75">
      <c r="A19" s="4">
        <v>40922</v>
      </c>
      <c r="B19" s="1">
        <v>-2.5</v>
      </c>
      <c r="C19" s="1">
        <v>-2.2</v>
      </c>
      <c r="D19" s="1">
        <v>-0.5</v>
      </c>
      <c r="E19" s="1">
        <v>1.7</v>
      </c>
      <c r="F19" s="1">
        <v>3.5</v>
      </c>
      <c r="G19" s="1">
        <v>5.8</v>
      </c>
      <c r="H19" s="1">
        <v>5.2</v>
      </c>
      <c r="I19" s="1">
        <v>3.9</v>
      </c>
      <c r="J19" s="1">
        <v>3.7</v>
      </c>
      <c r="K19" s="1">
        <v>3.1</v>
      </c>
      <c r="L19" s="1">
        <v>2.8</v>
      </c>
      <c r="M19" s="1">
        <v>2.1</v>
      </c>
      <c r="N19" s="1"/>
      <c r="O19" s="1"/>
      <c r="P19" s="1"/>
      <c r="Q19" s="1"/>
    </row>
    <row r="20" spans="1:17" ht="12.75">
      <c r="A20" s="4">
        <v>40923</v>
      </c>
      <c r="B20" s="1">
        <v>1.7</v>
      </c>
      <c r="C20" s="1">
        <v>1.5</v>
      </c>
      <c r="D20" s="1">
        <v>1.9</v>
      </c>
      <c r="E20" s="1">
        <v>3.7</v>
      </c>
      <c r="F20" s="1">
        <v>4.9</v>
      </c>
      <c r="G20" s="1">
        <v>6.2</v>
      </c>
      <c r="H20" s="1">
        <v>8.3</v>
      </c>
      <c r="I20" s="1">
        <v>7.5</v>
      </c>
      <c r="J20" s="1">
        <v>4.9</v>
      </c>
      <c r="K20" s="1">
        <v>4.2</v>
      </c>
      <c r="L20" s="1">
        <v>4</v>
      </c>
      <c r="M20" s="1">
        <v>2.9</v>
      </c>
      <c r="N20" s="1"/>
      <c r="O20" s="1"/>
      <c r="P20" s="1"/>
      <c r="Q20" s="1"/>
    </row>
    <row r="21" spans="1:17" ht="12.75">
      <c r="A21" s="4">
        <v>40924</v>
      </c>
      <c r="B21" s="1">
        <v>2.6</v>
      </c>
      <c r="C21" s="1">
        <v>1.8</v>
      </c>
      <c r="D21" s="1">
        <v>1.2</v>
      </c>
      <c r="E21" s="1">
        <v>4.2</v>
      </c>
      <c r="F21" s="1">
        <v>6.8</v>
      </c>
      <c r="G21" s="1">
        <v>7.5</v>
      </c>
      <c r="H21" s="1">
        <v>7.2</v>
      </c>
      <c r="I21" s="1">
        <v>6.1</v>
      </c>
      <c r="J21" s="1">
        <v>4.5</v>
      </c>
      <c r="K21" s="1">
        <v>2.1</v>
      </c>
      <c r="L21" s="1">
        <v>-0.3</v>
      </c>
      <c r="M21" s="1">
        <v>-3.7</v>
      </c>
      <c r="N21" s="1"/>
      <c r="O21" s="1"/>
      <c r="P21" s="1"/>
      <c r="Q21" s="1"/>
    </row>
    <row r="22" spans="1:17" ht="12.75">
      <c r="A22" s="4">
        <v>40925</v>
      </c>
      <c r="B22" s="1">
        <v>-5.6</v>
      </c>
      <c r="C22" s="1">
        <v>-6.7</v>
      </c>
      <c r="D22" s="1">
        <v>-7.1</v>
      </c>
      <c r="E22" s="1">
        <v>-4.2</v>
      </c>
      <c r="F22" s="1">
        <v>-0.5</v>
      </c>
      <c r="G22" s="1">
        <v>3.1</v>
      </c>
      <c r="H22" s="1">
        <v>4.9</v>
      </c>
      <c r="I22" s="1">
        <v>5.2</v>
      </c>
      <c r="J22" s="1">
        <v>1.9</v>
      </c>
      <c r="K22" s="1">
        <v>0.4</v>
      </c>
      <c r="L22" s="1">
        <v>-0.9</v>
      </c>
      <c r="M22" s="1">
        <v>-2.5</v>
      </c>
      <c r="N22" s="1"/>
      <c r="O22" s="1"/>
      <c r="P22" s="1"/>
      <c r="Q22" s="1"/>
    </row>
    <row r="23" spans="1:17" ht="12.75">
      <c r="A23" s="4">
        <v>40926</v>
      </c>
      <c r="B23" s="1">
        <v>-4.6</v>
      </c>
      <c r="C23" s="1">
        <v>-6.7</v>
      </c>
      <c r="D23" s="1">
        <v>-6.5</v>
      </c>
      <c r="E23" s="1">
        <v>-2.6</v>
      </c>
      <c r="F23" s="1">
        <v>-0.2</v>
      </c>
      <c r="G23" s="1">
        <v>3.5</v>
      </c>
      <c r="H23" s="1">
        <v>5.6</v>
      </c>
      <c r="I23" s="1">
        <v>4.9</v>
      </c>
      <c r="J23" s="1">
        <v>3.1</v>
      </c>
      <c r="K23" s="1">
        <v>0.7</v>
      </c>
      <c r="L23" s="1">
        <v>-2.4</v>
      </c>
      <c r="M23" s="1">
        <v>-3.7</v>
      </c>
      <c r="N23" s="1"/>
      <c r="O23" s="1"/>
      <c r="P23" s="1"/>
      <c r="Q23" s="1"/>
    </row>
    <row r="24" spans="1:17" ht="12.75">
      <c r="A24" s="4">
        <v>40927</v>
      </c>
      <c r="B24" s="1">
        <v>-5.7</v>
      </c>
      <c r="C24" s="1">
        <v>-6.9</v>
      </c>
      <c r="D24" s="1">
        <v>-9.7</v>
      </c>
      <c r="E24" s="1">
        <v>-6.7</v>
      </c>
      <c r="F24" s="1">
        <v>-4.8</v>
      </c>
      <c r="G24" s="1">
        <v>-2.9</v>
      </c>
      <c r="H24" s="1">
        <v>-0.9</v>
      </c>
      <c r="I24" s="1">
        <v>-2.1</v>
      </c>
      <c r="J24" s="1">
        <v>-3.8</v>
      </c>
      <c r="K24" s="1">
        <v>-5.8</v>
      </c>
      <c r="L24" s="1">
        <v>-6.2</v>
      </c>
      <c r="M24" s="1">
        <v>-6.9</v>
      </c>
      <c r="N24" s="1"/>
      <c r="O24" s="1"/>
      <c r="P24" s="1"/>
      <c r="Q24" s="1"/>
    </row>
    <row r="25" spans="1:17" ht="12.75">
      <c r="A25" s="4">
        <v>40928</v>
      </c>
      <c r="B25" s="1">
        <v>-8.8</v>
      </c>
      <c r="C25" s="1">
        <v>-8.2</v>
      </c>
      <c r="D25" s="1">
        <v>-7.4</v>
      </c>
      <c r="E25" s="1">
        <v>-4.8</v>
      </c>
      <c r="F25" s="1">
        <v>-3.7</v>
      </c>
      <c r="G25" s="1">
        <v>-3.4</v>
      </c>
      <c r="H25" s="1">
        <v>-4.7</v>
      </c>
      <c r="I25" s="1">
        <v>-4.9</v>
      </c>
      <c r="J25" s="1">
        <v>-4.7</v>
      </c>
      <c r="K25" s="1">
        <v>-5.6</v>
      </c>
      <c r="L25" s="1">
        <v>-5.8</v>
      </c>
      <c r="M25" s="1">
        <v>-6.1</v>
      </c>
      <c r="N25" s="1"/>
      <c r="O25" s="1"/>
      <c r="P25" s="1"/>
      <c r="Q25" s="1"/>
    </row>
    <row r="26" spans="1:17" ht="12.75">
      <c r="A26" s="4">
        <v>40929</v>
      </c>
      <c r="B26" s="1">
        <v>-6.6</v>
      </c>
      <c r="C26" s="1">
        <v>-6.7</v>
      </c>
      <c r="D26" s="1">
        <v>-6.9</v>
      </c>
      <c r="E26" s="1">
        <v>-5.7</v>
      </c>
      <c r="F26" s="1">
        <v>-5.4</v>
      </c>
      <c r="G26" s="1">
        <v>-5.2</v>
      </c>
      <c r="H26" s="1">
        <v>-2.1</v>
      </c>
      <c r="I26" s="1">
        <v>-2.3</v>
      </c>
      <c r="J26" s="1">
        <v>-3.6</v>
      </c>
      <c r="K26" s="1">
        <v>-4.8</v>
      </c>
      <c r="L26" s="1">
        <v>-5.2</v>
      </c>
      <c r="M26" s="1">
        <v>-5.6</v>
      </c>
      <c r="N26" s="1"/>
      <c r="O26" s="1"/>
      <c r="P26" s="1"/>
      <c r="Q26" s="1"/>
    </row>
    <row r="27" spans="1:17" ht="12.75">
      <c r="A27" s="4">
        <v>40930</v>
      </c>
      <c r="B27" s="1">
        <v>-6.7</v>
      </c>
      <c r="C27" s="1">
        <v>-6.8</v>
      </c>
      <c r="D27" s="1">
        <v>-6.9</v>
      </c>
      <c r="E27" s="1">
        <v>-4.7</v>
      </c>
      <c r="F27" s="1">
        <v>-3.3</v>
      </c>
      <c r="G27" s="1">
        <v>-2.8</v>
      </c>
      <c r="H27" s="1">
        <v>-2.7</v>
      </c>
      <c r="I27" s="1">
        <v>-3.9</v>
      </c>
      <c r="J27" s="1">
        <v>-2.9</v>
      </c>
      <c r="K27" s="1">
        <v>-3.5</v>
      </c>
      <c r="L27" s="1">
        <v>-4.8</v>
      </c>
      <c r="M27" s="1">
        <v>-5.3</v>
      </c>
      <c r="N27" s="1"/>
      <c r="O27" s="1"/>
      <c r="P27" s="1"/>
      <c r="Q27" s="1"/>
    </row>
    <row r="28" spans="1:17" ht="12.75">
      <c r="A28" s="4">
        <v>40931</v>
      </c>
      <c r="B28" s="1">
        <v>-7.8</v>
      </c>
      <c r="C28" s="1">
        <v>-9.8</v>
      </c>
      <c r="D28" s="1">
        <v>-11.2</v>
      </c>
      <c r="E28" s="1">
        <v>-10.3</v>
      </c>
      <c r="F28" s="1">
        <v>-7.3</v>
      </c>
      <c r="G28" s="1">
        <v>-5.7</v>
      </c>
      <c r="H28" s="1">
        <v>-4.2</v>
      </c>
      <c r="I28" s="1">
        <v>-3.9</v>
      </c>
      <c r="J28" s="1">
        <v>-5.7</v>
      </c>
      <c r="K28" s="1">
        <v>-6.2</v>
      </c>
      <c r="L28" s="1">
        <v>-7.9</v>
      </c>
      <c r="M28" s="1">
        <v>-9.4</v>
      </c>
      <c r="N28" s="1"/>
      <c r="O28" s="1"/>
      <c r="P28" s="1"/>
      <c r="Q28" s="1"/>
    </row>
    <row r="29" spans="1:17" ht="12.75">
      <c r="A29" s="4">
        <v>40932</v>
      </c>
      <c r="B29" s="1">
        <v>-11.3</v>
      </c>
      <c r="C29" s="1">
        <v>-12.7</v>
      </c>
      <c r="D29" s="1">
        <v>-12.4</v>
      </c>
      <c r="E29" s="1">
        <v>-11.8</v>
      </c>
      <c r="F29" s="1">
        <v>-10.7</v>
      </c>
      <c r="G29" s="1">
        <v>-8.6</v>
      </c>
      <c r="H29" s="1">
        <v>-7.5</v>
      </c>
      <c r="I29" s="1">
        <v>-6.3</v>
      </c>
      <c r="J29" s="1">
        <v>-7.9</v>
      </c>
      <c r="K29" s="1">
        <v>-9.4</v>
      </c>
      <c r="L29" s="1">
        <v>-11.7</v>
      </c>
      <c r="M29" s="1">
        <v>-13.9</v>
      </c>
      <c r="N29" s="1"/>
      <c r="O29" s="1"/>
      <c r="P29" s="1"/>
      <c r="Q29" s="1"/>
    </row>
    <row r="30" spans="1:17" ht="12.75">
      <c r="A30" s="4">
        <v>40933</v>
      </c>
      <c r="B30" s="1">
        <v>-15.8</v>
      </c>
      <c r="C30" s="1">
        <v>-16.8</v>
      </c>
      <c r="D30" s="1">
        <v>-15.2</v>
      </c>
      <c r="E30" s="1">
        <v>-12.8</v>
      </c>
      <c r="F30" s="1">
        <v>-8.9</v>
      </c>
      <c r="G30" s="1">
        <v>-7.6</v>
      </c>
      <c r="H30" s="1">
        <v>-6.8</v>
      </c>
      <c r="I30" s="1">
        <v>-6.4</v>
      </c>
      <c r="J30" s="1">
        <v>-8.9</v>
      </c>
      <c r="K30" s="1">
        <v>-10.7</v>
      </c>
      <c r="L30" s="1">
        <v>-12.2</v>
      </c>
      <c r="M30" s="1">
        <v>-12.9</v>
      </c>
      <c r="N30" s="1"/>
      <c r="O30" s="1"/>
      <c r="P30" s="1"/>
      <c r="Q30" s="1"/>
    </row>
    <row r="31" spans="1:17" ht="12.75">
      <c r="A31" s="4">
        <v>40934</v>
      </c>
      <c r="B31" s="1">
        <v>-15.5</v>
      </c>
      <c r="C31" s="1">
        <v>-17.5</v>
      </c>
      <c r="D31" s="1">
        <v>-12.5</v>
      </c>
      <c r="E31" s="1">
        <v>-6.8</v>
      </c>
      <c r="F31" s="1">
        <v>-3.5</v>
      </c>
      <c r="G31" s="1">
        <v>-2.9</v>
      </c>
      <c r="H31" s="1">
        <v>-2.1</v>
      </c>
      <c r="I31" s="1">
        <v>-2</v>
      </c>
      <c r="J31" s="1">
        <v>-3.6</v>
      </c>
      <c r="K31" s="1">
        <v>-3.9</v>
      </c>
      <c r="L31" s="1">
        <v>-4.2</v>
      </c>
      <c r="M31" s="1">
        <v>-4.8</v>
      </c>
      <c r="N31" s="1"/>
      <c r="O31" s="1"/>
      <c r="P31" s="1"/>
      <c r="Q31" s="1"/>
    </row>
    <row r="32" spans="1:17" ht="12.75">
      <c r="A32" s="4">
        <v>40935</v>
      </c>
      <c r="B32" s="1">
        <v>-5.3</v>
      </c>
      <c r="C32" s="1">
        <v>-3.4</v>
      </c>
      <c r="D32" s="1">
        <v>-3.2</v>
      </c>
      <c r="E32" s="1">
        <v>-3.1</v>
      </c>
      <c r="F32" s="1">
        <v>-0.6</v>
      </c>
      <c r="G32" s="1">
        <v>0.6</v>
      </c>
      <c r="H32" s="1">
        <v>1.6</v>
      </c>
      <c r="I32" s="1">
        <v>2.5</v>
      </c>
      <c r="J32" s="1">
        <v>2.5</v>
      </c>
      <c r="K32" s="1">
        <v>1.1</v>
      </c>
      <c r="L32" s="1">
        <v>0.6</v>
      </c>
      <c r="M32" s="1">
        <v>0.2</v>
      </c>
      <c r="N32" s="1"/>
      <c r="O32" s="1"/>
      <c r="P32" s="1"/>
      <c r="Q32" s="1"/>
    </row>
    <row r="33" spans="1:17" ht="12.75">
      <c r="A33" s="4">
        <v>40936</v>
      </c>
      <c r="B33" s="1">
        <v>-1</v>
      </c>
      <c r="C33" s="1">
        <v>-0.3</v>
      </c>
      <c r="D33" s="1">
        <v>-0.5</v>
      </c>
      <c r="E33" s="1">
        <v>0.5</v>
      </c>
      <c r="F33" s="1">
        <v>3.6</v>
      </c>
      <c r="G33" s="1">
        <v>4.7</v>
      </c>
      <c r="H33" s="1">
        <v>6.1</v>
      </c>
      <c r="I33" s="1">
        <v>5.8</v>
      </c>
      <c r="J33" s="1">
        <v>3.7</v>
      </c>
      <c r="K33" s="1">
        <v>2.5</v>
      </c>
      <c r="L33" s="1">
        <v>2.1</v>
      </c>
      <c r="M33" s="1">
        <v>1.5</v>
      </c>
      <c r="N33" s="1"/>
      <c r="O33" s="1"/>
      <c r="P33" s="1"/>
      <c r="Q33" s="1"/>
    </row>
    <row r="34" spans="1:17" ht="12.75">
      <c r="A34" s="4">
        <v>40937</v>
      </c>
      <c r="B34" s="1">
        <v>0.4</v>
      </c>
      <c r="C34" s="1">
        <v>0.1</v>
      </c>
      <c r="D34" s="1">
        <v>0.5</v>
      </c>
      <c r="E34" s="1">
        <v>2.6</v>
      </c>
      <c r="F34" s="1">
        <v>5.7</v>
      </c>
      <c r="G34" s="1">
        <v>8.9</v>
      </c>
      <c r="H34" s="1">
        <v>8.5</v>
      </c>
      <c r="I34" s="1">
        <v>7.6</v>
      </c>
      <c r="J34" s="1">
        <v>5.7</v>
      </c>
      <c r="K34" s="1">
        <v>4.5</v>
      </c>
      <c r="L34" s="1">
        <v>3.7</v>
      </c>
      <c r="M34" s="1">
        <v>2.8</v>
      </c>
      <c r="N34" s="1"/>
      <c r="O34" s="1"/>
      <c r="P34" s="1"/>
      <c r="Q34" s="1"/>
    </row>
    <row r="35" spans="1:17" ht="12.75">
      <c r="A35" s="4">
        <v>40938</v>
      </c>
      <c r="B35" s="1">
        <v>2.5</v>
      </c>
      <c r="C35" s="1">
        <v>1.9</v>
      </c>
      <c r="D35" s="1">
        <v>1.6</v>
      </c>
      <c r="E35" s="1">
        <v>4.6</v>
      </c>
      <c r="F35" s="1">
        <v>5.8</v>
      </c>
      <c r="G35" s="1">
        <v>6.7</v>
      </c>
      <c r="H35" s="1">
        <v>9.9</v>
      </c>
      <c r="I35" s="1">
        <v>7.4</v>
      </c>
      <c r="J35" s="1">
        <v>5.8</v>
      </c>
      <c r="K35" s="1">
        <v>3.2</v>
      </c>
      <c r="L35" s="1">
        <v>2.5</v>
      </c>
      <c r="M35" s="1">
        <v>2.1</v>
      </c>
      <c r="N35" s="1"/>
      <c r="O35" s="1"/>
      <c r="P35" s="1"/>
      <c r="Q35" s="1"/>
    </row>
    <row r="36" spans="1:17" ht="12.75">
      <c r="A36" s="4">
        <v>40939</v>
      </c>
      <c r="B36" s="1">
        <v>0.4</v>
      </c>
      <c r="C36" s="1">
        <v>-0.4</v>
      </c>
      <c r="D36" s="1">
        <v>0.6</v>
      </c>
      <c r="E36" s="1">
        <v>2.7</v>
      </c>
      <c r="F36" s="1">
        <v>4.8</v>
      </c>
      <c r="G36" s="1">
        <v>6.9</v>
      </c>
      <c r="H36" s="1">
        <v>8.5</v>
      </c>
      <c r="I36" s="1">
        <v>5.7</v>
      </c>
      <c r="J36" s="1">
        <v>4.1</v>
      </c>
      <c r="K36" s="1">
        <v>2.8</v>
      </c>
      <c r="L36" s="1">
        <v>2.1</v>
      </c>
      <c r="M36" s="1">
        <v>1.4</v>
      </c>
      <c r="N36" s="1"/>
      <c r="O36" s="1"/>
      <c r="P36" s="1"/>
      <c r="Q36" s="1"/>
    </row>
    <row r="38" spans="1:2" ht="12.75">
      <c r="A38" t="s">
        <v>9</v>
      </c>
      <c r="B38" t="s">
        <v>10</v>
      </c>
    </row>
    <row r="39" spans="1:2" ht="12.75">
      <c r="A39" t="s">
        <v>11</v>
      </c>
      <c r="B39" t="s">
        <v>12</v>
      </c>
    </row>
    <row r="40" spans="1:2" ht="12.75">
      <c r="A40" t="s">
        <v>13</v>
      </c>
      <c r="B40" t="s">
        <v>14</v>
      </c>
    </row>
    <row r="41" spans="1:2" ht="12.75">
      <c r="A41" t="s">
        <v>15</v>
      </c>
      <c r="B41" t="s">
        <v>17</v>
      </c>
    </row>
    <row r="42" ht="12.75">
      <c r="B42" t="s">
        <v>18</v>
      </c>
    </row>
    <row r="43" ht="12.75">
      <c r="B43" t="s">
        <v>19</v>
      </c>
    </row>
    <row r="44" ht="12.75">
      <c r="B44" t="s">
        <v>20</v>
      </c>
    </row>
    <row r="46" spans="1:3" ht="12.75">
      <c r="A46" s="78"/>
      <c r="B46" s="78"/>
      <c r="C46" s="78"/>
    </row>
  </sheetData>
  <sheetProtection/>
  <mergeCells count="2">
    <mergeCell ref="B4:M4"/>
    <mergeCell ref="A46:C46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F27" sqref="F27"/>
    </sheetView>
  </sheetViews>
  <sheetFormatPr defaultColWidth="9.140625" defaultRowHeight="12.75"/>
  <sheetData>
    <row r="2" spans="1:4" ht="12.75">
      <c r="A2" s="78" t="s">
        <v>3</v>
      </c>
      <c r="B2" s="78"/>
      <c r="C2" s="78"/>
      <c r="D2" t="s">
        <v>21</v>
      </c>
    </row>
    <row r="3" spans="1:3" ht="12.75">
      <c r="A3" s="5"/>
      <c r="B3" s="5"/>
      <c r="C3" s="5"/>
    </row>
    <row r="4" spans="2:7" ht="12.75">
      <c r="B4" s="79" t="s">
        <v>23</v>
      </c>
      <c r="C4" s="79"/>
      <c r="D4" s="79"/>
      <c r="E4" s="79"/>
      <c r="F4" s="79"/>
      <c r="G4" s="6"/>
    </row>
    <row r="5" spans="2:7" ht="12.75">
      <c r="B5" s="79" t="s">
        <v>24</v>
      </c>
      <c r="C5" s="79"/>
      <c r="D5" s="79"/>
      <c r="E5" s="79"/>
      <c r="F5" s="79"/>
      <c r="G5" s="6"/>
    </row>
    <row r="6" spans="2:7" ht="12.75">
      <c r="B6" s="79" t="s">
        <v>8</v>
      </c>
      <c r="C6" s="79"/>
      <c r="D6" s="79"/>
      <c r="E6" s="79"/>
      <c r="F6" s="79"/>
      <c r="G6" s="6"/>
    </row>
    <row r="7" spans="2:7" ht="12.75">
      <c r="B7" s="79" t="s">
        <v>4</v>
      </c>
      <c r="C7" s="79"/>
      <c r="D7" s="79"/>
      <c r="E7" s="79"/>
      <c r="F7" s="79"/>
      <c r="G7" s="6"/>
    </row>
    <row r="8" spans="2:7" ht="12.75">
      <c r="B8" s="79" t="s">
        <v>5</v>
      </c>
      <c r="C8" s="79"/>
      <c r="D8" s="79"/>
      <c r="E8" s="79"/>
      <c r="F8" s="79"/>
      <c r="G8" s="6"/>
    </row>
    <row r="9" spans="2:7" ht="12.75">
      <c r="B9" s="79" t="s">
        <v>6</v>
      </c>
      <c r="C9" s="79"/>
      <c r="D9" s="79"/>
      <c r="E9" s="79"/>
      <c r="F9" s="79"/>
      <c r="G9" s="6"/>
    </row>
  </sheetData>
  <sheetProtection/>
  <mergeCells count="7">
    <mergeCell ref="A2:C2"/>
    <mergeCell ref="B8:F8"/>
    <mergeCell ref="B9:F9"/>
    <mergeCell ref="B4:F4"/>
    <mergeCell ref="B5:F5"/>
    <mergeCell ref="B6:F6"/>
    <mergeCell ref="B7:F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0">
      <selection activeCell="N5" activeCellId="1" sqref="A5:A36 N5:N36"/>
    </sheetView>
  </sheetViews>
  <sheetFormatPr defaultColWidth="11.57421875" defaultRowHeight="12.75"/>
  <cols>
    <col min="1" max="1" width="11.57421875" style="0" customWidth="1"/>
    <col min="2" max="13" width="6.57421875" style="0" customWidth="1"/>
    <col min="14" max="16" width="11.57421875" style="0" customWidth="1"/>
    <col min="17" max="17" width="14.57421875" style="0" bestFit="1" customWidth="1"/>
  </cols>
  <sheetData>
    <row r="2" spans="1:17" ht="20.25">
      <c r="A2" s="80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4" ht="13.5" thickBot="1">
      <c r="A3" s="8"/>
      <c r="B3" s="8"/>
      <c r="C3" s="8"/>
      <c r="D3" s="8"/>
    </row>
    <row r="4" spans="1:17" ht="14.25" thickBot="1" thickTop="1">
      <c r="A4" s="25"/>
      <c r="B4" s="81" t="s">
        <v>7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26"/>
      <c r="O4" s="26"/>
      <c r="P4" s="26"/>
      <c r="Q4" s="27"/>
    </row>
    <row r="5" spans="1:17" ht="13.5" thickTop="1">
      <c r="A5" s="28"/>
      <c r="B5" s="23">
        <v>2</v>
      </c>
      <c r="C5" s="21">
        <v>4</v>
      </c>
      <c r="D5" s="21">
        <v>6</v>
      </c>
      <c r="E5" s="21">
        <v>8</v>
      </c>
      <c r="F5" s="21">
        <v>10</v>
      </c>
      <c r="G5" s="21">
        <v>12</v>
      </c>
      <c r="H5" s="21">
        <v>14</v>
      </c>
      <c r="I5" s="21">
        <v>16</v>
      </c>
      <c r="J5" s="21">
        <v>18</v>
      </c>
      <c r="K5" s="21">
        <v>20</v>
      </c>
      <c r="L5" s="21">
        <v>22</v>
      </c>
      <c r="M5" s="21">
        <v>24</v>
      </c>
      <c r="N5" s="21" t="s">
        <v>0</v>
      </c>
      <c r="O5" s="21" t="s">
        <v>1</v>
      </c>
      <c r="P5" s="21" t="s">
        <v>2</v>
      </c>
      <c r="Q5" s="22" t="s">
        <v>16</v>
      </c>
    </row>
    <row r="6" spans="1:17" ht="12.75">
      <c r="A6" s="29">
        <v>41275</v>
      </c>
      <c r="B6" s="31">
        <v>-3.2</v>
      </c>
      <c r="C6" s="32">
        <v>-4.3</v>
      </c>
      <c r="D6" s="32">
        <v>-2.8</v>
      </c>
      <c r="E6" s="32">
        <v>-0.3</v>
      </c>
      <c r="F6" s="32">
        <v>1</v>
      </c>
      <c r="G6" s="32">
        <v>2.1</v>
      </c>
      <c r="H6" s="32">
        <v>2.4</v>
      </c>
      <c r="I6" s="32">
        <v>1.8</v>
      </c>
      <c r="J6" s="32">
        <v>1.2</v>
      </c>
      <c r="K6" s="32">
        <v>0.3</v>
      </c>
      <c r="L6" s="32">
        <v>-3.1</v>
      </c>
      <c r="M6" s="32">
        <v>-5.6</v>
      </c>
      <c r="N6" s="33">
        <f>ROUND(AVERAGE(B6:M6),2)</f>
        <v>-0.88</v>
      </c>
      <c r="O6" s="33">
        <f>MAX(B6:M6)</f>
        <v>2.4</v>
      </c>
      <c r="P6" s="33">
        <f>MIN(B6:M6)</f>
        <v>-5.6</v>
      </c>
      <c r="Q6" s="34" t="str">
        <f>IF('hodnocení - řešení'!N6&lt;=-5,"MRZLO HODNĚ",IF(N6&lt;=0,"MRZLO",IF(N6&lt;=3,"NEMRZLO","TEPLO")))</f>
        <v>MRZLO</v>
      </c>
    </row>
    <row r="7" spans="1:17" ht="12.75">
      <c r="A7" s="29">
        <v>41276</v>
      </c>
      <c r="B7" s="24">
        <v>-5.8</v>
      </c>
      <c r="C7" s="19">
        <v>-6.9</v>
      </c>
      <c r="D7" s="19">
        <v>-4.7</v>
      </c>
      <c r="E7" s="19">
        <v>-3.5</v>
      </c>
      <c r="F7" s="19">
        <v>-1.9</v>
      </c>
      <c r="G7" s="19">
        <v>0.3</v>
      </c>
      <c r="H7" s="19">
        <v>1.4</v>
      </c>
      <c r="I7" s="19">
        <v>0.7</v>
      </c>
      <c r="J7" s="19">
        <v>0.4</v>
      </c>
      <c r="K7" s="19">
        <v>-1.1</v>
      </c>
      <c r="L7" s="19">
        <v>-1.7</v>
      </c>
      <c r="M7" s="19">
        <v>-3.3</v>
      </c>
      <c r="N7" s="18">
        <f aca="true" t="shared" si="0" ref="N7:N36">ROUND(AVERAGE(B7:M7),2)</f>
        <v>-2.18</v>
      </c>
      <c r="O7" s="18">
        <f aca="true" t="shared" si="1" ref="O7:O36">MAX(B7:M7)</f>
        <v>1.4</v>
      </c>
      <c r="P7" s="18">
        <f aca="true" t="shared" si="2" ref="P7:P36">MIN(B7:M7)</f>
        <v>-6.9</v>
      </c>
      <c r="Q7" s="20" t="str">
        <f>IF('hodnocení - řešení'!N7&lt;=-5,"MRZLO HODNĚ",IF(N7&lt;=0,"MRZLO",IF(N7&lt;=3,"NEMRZLO","TEPLO")))</f>
        <v>MRZLO</v>
      </c>
    </row>
    <row r="8" spans="1:17" ht="12.75">
      <c r="A8" s="29">
        <v>41277</v>
      </c>
      <c r="B8" s="31">
        <v>-3.6</v>
      </c>
      <c r="C8" s="32">
        <v>-3.8</v>
      </c>
      <c r="D8" s="32">
        <v>-2.9</v>
      </c>
      <c r="E8" s="32">
        <v>-0.7</v>
      </c>
      <c r="F8" s="32">
        <v>0.1</v>
      </c>
      <c r="G8" s="32">
        <v>-0.7</v>
      </c>
      <c r="H8" s="32">
        <v>-2.4</v>
      </c>
      <c r="I8" s="32">
        <v>-3.9</v>
      </c>
      <c r="J8" s="32">
        <v>-5.7</v>
      </c>
      <c r="K8" s="32">
        <v>-7.2</v>
      </c>
      <c r="L8" s="32">
        <v>-8.7</v>
      </c>
      <c r="M8" s="32">
        <v>-10.6</v>
      </c>
      <c r="N8" s="33">
        <f t="shared" si="0"/>
        <v>-4.18</v>
      </c>
      <c r="O8" s="33">
        <f t="shared" si="1"/>
        <v>0.1</v>
      </c>
      <c r="P8" s="33">
        <f t="shared" si="2"/>
        <v>-10.6</v>
      </c>
      <c r="Q8" s="34" t="str">
        <f>IF('hodnocení - řešení'!N8&lt;=-5,"MRZLO HODNĚ",IF(N8&lt;=0,"MRZLO",IF(N8&lt;=3,"NEMRZLO","TEPLO")))</f>
        <v>MRZLO</v>
      </c>
    </row>
    <row r="9" spans="1:17" ht="12.75">
      <c r="A9" s="29">
        <v>41278</v>
      </c>
      <c r="B9" s="24">
        <v>-11.8</v>
      </c>
      <c r="C9" s="19">
        <v>-13.6</v>
      </c>
      <c r="D9" s="19">
        <v>-12.7</v>
      </c>
      <c r="E9" s="19">
        <v>-10.5</v>
      </c>
      <c r="F9" s="19">
        <v>-9.6</v>
      </c>
      <c r="G9" s="19">
        <v>-9.5</v>
      </c>
      <c r="H9" s="19">
        <v>-9.1</v>
      </c>
      <c r="I9" s="19">
        <v>-8.7</v>
      </c>
      <c r="J9" s="19">
        <v>-9.6</v>
      </c>
      <c r="K9" s="19">
        <v>-11.3</v>
      </c>
      <c r="L9" s="19">
        <v>-12.8</v>
      </c>
      <c r="M9" s="19">
        <v>-13.6</v>
      </c>
      <c r="N9" s="18">
        <f t="shared" si="0"/>
        <v>-11.07</v>
      </c>
      <c r="O9" s="18">
        <f t="shared" si="1"/>
        <v>-8.7</v>
      </c>
      <c r="P9" s="18">
        <f t="shared" si="2"/>
        <v>-13.6</v>
      </c>
      <c r="Q9" s="20" t="str">
        <f>IF('hodnocení - řešení'!N9&lt;=-5,"MRZLO HODNĚ",IF(N9&lt;=0,"MRZLO",IF(N9&lt;=3,"NEMRZLO","TEPLO")))</f>
        <v>MRZLO HODNĚ</v>
      </c>
    </row>
    <row r="10" spans="1:17" ht="12.75">
      <c r="A10" s="29">
        <v>41279</v>
      </c>
      <c r="B10" s="31">
        <v>-13.9</v>
      </c>
      <c r="C10" s="32">
        <v>-14.7</v>
      </c>
      <c r="D10" s="32">
        <v>-15.6</v>
      </c>
      <c r="E10" s="32">
        <v>-14.3</v>
      </c>
      <c r="F10" s="32">
        <v>-12.6</v>
      </c>
      <c r="G10" s="32">
        <v>-9.6</v>
      </c>
      <c r="H10" s="32">
        <v>-9.5</v>
      </c>
      <c r="I10" s="32">
        <v>-9.1</v>
      </c>
      <c r="J10" s="32">
        <v>-10.6</v>
      </c>
      <c r="K10" s="32">
        <v>-12.1</v>
      </c>
      <c r="L10" s="32">
        <v>-13.6</v>
      </c>
      <c r="M10" s="32">
        <v>-13.9</v>
      </c>
      <c r="N10" s="33">
        <f t="shared" si="0"/>
        <v>-12.46</v>
      </c>
      <c r="O10" s="33">
        <f t="shared" si="1"/>
        <v>-9.1</v>
      </c>
      <c r="P10" s="33">
        <f t="shared" si="2"/>
        <v>-15.6</v>
      </c>
      <c r="Q10" s="34" t="str">
        <f>IF('hodnocení - řešení'!N10&lt;=-5,"MRZLO HODNĚ",IF(N10&lt;=0,"MRZLO",IF(N10&lt;=3,"NEMRZLO","TEPLO")))</f>
        <v>MRZLO HODNĚ</v>
      </c>
    </row>
    <row r="11" spans="1:17" ht="12.75">
      <c r="A11" s="29">
        <v>41280</v>
      </c>
      <c r="B11" s="24">
        <v>-14.6</v>
      </c>
      <c r="C11" s="19">
        <v>-16.4</v>
      </c>
      <c r="D11" s="19">
        <v>-17.2</v>
      </c>
      <c r="E11" s="19">
        <v>-15.8</v>
      </c>
      <c r="F11" s="19">
        <v>-12.9</v>
      </c>
      <c r="G11" s="19">
        <v>-8.4</v>
      </c>
      <c r="H11" s="19">
        <v>-7.8</v>
      </c>
      <c r="I11" s="19">
        <v>-7.2</v>
      </c>
      <c r="J11" s="19">
        <v>-7.6</v>
      </c>
      <c r="K11" s="19">
        <v>-8.2</v>
      </c>
      <c r="L11" s="19">
        <v>-8.9</v>
      </c>
      <c r="M11" s="19">
        <v>-9.7</v>
      </c>
      <c r="N11" s="18">
        <f t="shared" si="0"/>
        <v>-11.23</v>
      </c>
      <c r="O11" s="18">
        <f t="shared" si="1"/>
        <v>-7.2</v>
      </c>
      <c r="P11" s="18">
        <f t="shared" si="2"/>
        <v>-17.2</v>
      </c>
      <c r="Q11" s="20" t="str">
        <f>IF('hodnocení - řešení'!N11&lt;=-5,"MRZLO HODNĚ",IF(N11&lt;=0,"MRZLO",IF(N11&lt;=3,"NEMRZLO","TEPLO")))</f>
        <v>MRZLO HODNĚ</v>
      </c>
    </row>
    <row r="12" spans="1:17" ht="12.75">
      <c r="A12" s="29">
        <v>41281</v>
      </c>
      <c r="B12" s="31">
        <v>-10.1</v>
      </c>
      <c r="C12" s="32">
        <v>-10.6</v>
      </c>
      <c r="D12" s="32">
        <v>-9.6</v>
      </c>
      <c r="E12" s="32">
        <v>-7.8</v>
      </c>
      <c r="F12" s="32">
        <v>-6.1</v>
      </c>
      <c r="G12" s="32">
        <v>-4.7</v>
      </c>
      <c r="H12" s="32">
        <v>-2.6</v>
      </c>
      <c r="I12" s="32">
        <v>-3.4</v>
      </c>
      <c r="J12" s="32">
        <v>-3.8</v>
      </c>
      <c r="K12" s="32">
        <v>-4.2</v>
      </c>
      <c r="L12" s="32">
        <v>-4.6</v>
      </c>
      <c r="M12" s="32">
        <v>-4.9</v>
      </c>
      <c r="N12" s="33">
        <f t="shared" si="0"/>
        <v>-6.03</v>
      </c>
      <c r="O12" s="33">
        <f t="shared" si="1"/>
        <v>-2.6</v>
      </c>
      <c r="P12" s="33">
        <f t="shared" si="2"/>
        <v>-10.6</v>
      </c>
      <c r="Q12" s="34" t="str">
        <f>IF('hodnocení - řešení'!N12&lt;=-5,"MRZLO HODNĚ",IF(N12&lt;=0,"MRZLO",IF(N12&lt;=3,"NEMRZLO","TEPLO")))</f>
        <v>MRZLO HODNĚ</v>
      </c>
    </row>
    <row r="13" spans="1:17" ht="12.75">
      <c r="A13" s="29">
        <v>41282</v>
      </c>
      <c r="B13" s="24">
        <v>-5.4</v>
      </c>
      <c r="C13" s="19">
        <v>-5.7</v>
      </c>
      <c r="D13" s="19">
        <v>-5.2</v>
      </c>
      <c r="E13" s="19">
        <v>-4.3</v>
      </c>
      <c r="F13" s="19">
        <v>-4.1</v>
      </c>
      <c r="G13" s="19">
        <v>-2.9</v>
      </c>
      <c r="H13" s="19">
        <v>-1</v>
      </c>
      <c r="I13" s="19">
        <v>-1.9</v>
      </c>
      <c r="J13" s="19">
        <v>-1.9</v>
      </c>
      <c r="K13" s="19">
        <v>-2.3</v>
      </c>
      <c r="L13" s="19">
        <v>-2.5</v>
      </c>
      <c r="M13" s="19">
        <v>-2.9</v>
      </c>
      <c r="N13" s="18">
        <f t="shared" si="0"/>
        <v>-3.34</v>
      </c>
      <c r="O13" s="18">
        <f t="shared" si="1"/>
        <v>-1</v>
      </c>
      <c r="P13" s="18">
        <f t="shared" si="2"/>
        <v>-5.7</v>
      </c>
      <c r="Q13" s="20" t="str">
        <f>IF('hodnocení - řešení'!N13&lt;=-5,"MRZLO HODNĚ",IF(N13&lt;=0,"MRZLO",IF(N13&lt;=3,"NEMRZLO","TEPLO")))</f>
        <v>MRZLO</v>
      </c>
    </row>
    <row r="14" spans="1:17" ht="12.75">
      <c r="A14" s="29">
        <v>41283</v>
      </c>
      <c r="B14" s="31">
        <v>-3.4</v>
      </c>
      <c r="C14" s="32">
        <v>-3.7</v>
      </c>
      <c r="D14" s="32">
        <v>-3.8</v>
      </c>
      <c r="E14" s="32">
        <v>-2.9</v>
      </c>
      <c r="F14" s="32">
        <v>-2.1</v>
      </c>
      <c r="G14" s="32">
        <v>-0.4</v>
      </c>
      <c r="H14" s="32">
        <v>0.5</v>
      </c>
      <c r="I14" s="32">
        <v>0.7</v>
      </c>
      <c r="J14" s="32">
        <v>1.2</v>
      </c>
      <c r="K14" s="32">
        <v>0.4</v>
      </c>
      <c r="L14" s="32">
        <v>0.1</v>
      </c>
      <c r="M14" s="32">
        <v>-0.3</v>
      </c>
      <c r="N14" s="33">
        <f t="shared" si="0"/>
        <v>-1.14</v>
      </c>
      <c r="O14" s="33">
        <f t="shared" si="1"/>
        <v>1.2</v>
      </c>
      <c r="P14" s="33">
        <f t="shared" si="2"/>
        <v>-3.8</v>
      </c>
      <c r="Q14" s="34" t="str">
        <f>IF('hodnocení - řešení'!N14&lt;=-5,"MRZLO HODNĚ",IF(N14&lt;=0,"MRZLO",IF(N14&lt;=3,"NEMRZLO","TEPLO")))</f>
        <v>MRZLO</v>
      </c>
    </row>
    <row r="15" spans="1:17" ht="12.75">
      <c r="A15" s="29">
        <v>41284</v>
      </c>
      <c r="B15" s="24">
        <v>-0.8</v>
      </c>
      <c r="C15" s="19">
        <v>-1.9</v>
      </c>
      <c r="D15" s="19">
        <v>-1.8</v>
      </c>
      <c r="E15" s="19">
        <v>-0.5</v>
      </c>
      <c r="F15" s="19">
        <v>0.7</v>
      </c>
      <c r="G15" s="19">
        <v>0.9</v>
      </c>
      <c r="H15" s="19">
        <v>2.7</v>
      </c>
      <c r="I15" s="19">
        <v>2.9</v>
      </c>
      <c r="J15" s="19">
        <v>2.4</v>
      </c>
      <c r="K15" s="19">
        <v>1.2</v>
      </c>
      <c r="L15" s="19">
        <v>0.7</v>
      </c>
      <c r="M15" s="19">
        <v>0.1</v>
      </c>
      <c r="N15" s="18">
        <f t="shared" si="0"/>
        <v>0.55</v>
      </c>
      <c r="O15" s="18">
        <f t="shared" si="1"/>
        <v>2.9</v>
      </c>
      <c r="P15" s="18">
        <f t="shared" si="2"/>
        <v>-1.9</v>
      </c>
      <c r="Q15" s="20" t="str">
        <f>IF('hodnocení - řešení'!N15&lt;=-5,"MRZLO HODNĚ",IF(N15&lt;=0,"MRZLO",IF(N15&lt;=3,"NEMRZLO","TEPLO")))</f>
        <v>NEMRZLO</v>
      </c>
    </row>
    <row r="16" spans="1:17" ht="12.75">
      <c r="A16" s="29">
        <v>41285</v>
      </c>
      <c r="B16" s="31">
        <v>-2.3</v>
      </c>
      <c r="C16" s="32">
        <v>-2.6</v>
      </c>
      <c r="D16" s="32">
        <v>-2.1</v>
      </c>
      <c r="E16" s="32">
        <v>-1.6</v>
      </c>
      <c r="F16" s="32">
        <v>-0.2</v>
      </c>
      <c r="G16" s="35">
        <v>1.5</v>
      </c>
      <c r="H16" s="32">
        <v>3.7</v>
      </c>
      <c r="I16" s="32">
        <v>3.9</v>
      </c>
      <c r="J16" s="32">
        <v>1.9</v>
      </c>
      <c r="K16" s="32">
        <v>1.3</v>
      </c>
      <c r="L16" s="32">
        <v>-0.6</v>
      </c>
      <c r="M16" s="32">
        <v>-3.5</v>
      </c>
      <c r="N16" s="33">
        <f t="shared" si="0"/>
        <v>-0.05</v>
      </c>
      <c r="O16" s="33">
        <f t="shared" si="1"/>
        <v>3.9</v>
      </c>
      <c r="P16" s="33">
        <f t="shared" si="2"/>
        <v>-3.5</v>
      </c>
      <c r="Q16" s="34" t="str">
        <f>IF('hodnocení - řešení'!N16&lt;=-5,"MRZLO HODNĚ",IF(N16&lt;=0,"MRZLO",IF(N16&lt;=3,"NEMRZLO","TEPLO")))</f>
        <v>MRZLO</v>
      </c>
    </row>
    <row r="17" spans="1:17" ht="12.75">
      <c r="A17" s="29">
        <v>41286</v>
      </c>
      <c r="B17" s="24">
        <v>-4.2</v>
      </c>
      <c r="C17" s="19">
        <v>-4.7</v>
      </c>
      <c r="D17" s="19">
        <v>-4.1</v>
      </c>
      <c r="E17" s="19">
        <v>-1.9</v>
      </c>
      <c r="F17" s="19">
        <v>1.7</v>
      </c>
      <c r="G17" s="19">
        <v>4.6</v>
      </c>
      <c r="H17" s="19">
        <v>4.2</v>
      </c>
      <c r="I17" s="19">
        <v>3.6</v>
      </c>
      <c r="J17" s="19">
        <v>2.7</v>
      </c>
      <c r="K17" s="19">
        <v>2.8</v>
      </c>
      <c r="L17" s="19">
        <v>1.1</v>
      </c>
      <c r="M17" s="19">
        <v>0.6</v>
      </c>
      <c r="N17" s="18">
        <f t="shared" si="0"/>
        <v>0.53</v>
      </c>
      <c r="O17" s="18">
        <f t="shared" si="1"/>
        <v>4.6</v>
      </c>
      <c r="P17" s="18">
        <f t="shared" si="2"/>
        <v>-4.7</v>
      </c>
      <c r="Q17" s="20" t="str">
        <f>IF('hodnocení - řešení'!N17&lt;=-5,"MRZLO HODNĚ",IF(N17&lt;=0,"MRZLO",IF(N17&lt;=3,"NEMRZLO","TEPLO")))</f>
        <v>NEMRZLO</v>
      </c>
    </row>
    <row r="18" spans="1:17" ht="12.75">
      <c r="A18" s="29">
        <v>41287</v>
      </c>
      <c r="B18" s="31">
        <v>-0.5</v>
      </c>
      <c r="C18" s="32">
        <v>-0.9</v>
      </c>
      <c r="D18" s="32">
        <v>-0.6</v>
      </c>
      <c r="E18" s="32">
        <v>1.7</v>
      </c>
      <c r="F18" s="32">
        <v>3.8</v>
      </c>
      <c r="G18" s="32">
        <v>4.2</v>
      </c>
      <c r="H18" s="32">
        <v>4.8</v>
      </c>
      <c r="I18" s="32">
        <v>4</v>
      </c>
      <c r="J18" s="32">
        <v>2.7</v>
      </c>
      <c r="K18" s="32">
        <v>2</v>
      </c>
      <c r="L18" s="32">
        <v>0.6</v>
      </c>
      <c r="M18" s="32">
        <v>-0.6</v>
      </c>
      <c r="N18" s="33">
        <f t="shared" si="0"/>
        <v>1.77</v>
      </c>
      <c r="O18" s="33">
        <f t="shared" si="1"/>
        <v>4.8</v>
      </c>
      <c r="P18" s="33">
        <f t="shared" si="2"/>
        <v>-0.9</v>
      </c>
      <c r="Q18" s="34" t="str">
        <f>IF('hodnocení - řešení'!N18&lt;=-5,"MRZLO HODNĚ",IF(N18&lt;=0,"MRZLO",IF(N18&lt;=3,"NEMRZLO","TEPLO")))</f>
        <v>NEMRZLO</v>
      </c>
    </row>
    <row r="19" spans="1:17" ht="12.75">
      <c r="A19" s="29">
        <v>41288</v>
      </c>
      <c r="B19" s="24">
        <v>-2.5</v>
      </c>
      <c r="C19" s="19">
        <v>-2.2</v>
      </c>
      <c r="D19" s="19">
        <v>-0.5</v>
      </c>
      <c r="E19" s="19">
        <v>1.7</v>
      </c>
      <c r="F19" s="19">
        <v>3.5</v>
      </c>
      <c r="G19" s="19">
        <v>5.8</v>
      </c>
      <c r="H19" s="19">
        <v>5.2</v>
      </c>
      <c r="I19" s="19">
        <v>3.9</v>
      </c>
      <c r="J19" s="19">
        <v>3.7</v>
      </c>
      <c r="K19" s="19">
        <v>3.1</v>
      </c>
      <c r="L19" s="19">
        <v>2.8</v>
      </c>
      <c r="M19" s="19">
        <v>2.1</v>
      </c>
      <c r="N19" s="18">
        <f t="shared" si="0"/>
        <v>2.22</v>
      </c>
      <c r="O19" s="18">
        <f t="shared" si="1"/>
        <v>5.8</v>
      </c>
      <c r="P19" s="18">
        <f t="shared" si="2"/>
        <v>-2.5</v>
      </c>
      <c r="Q19" s="20" t="str">
        <f>IF('hodnocení - řešení'!N19&lt;=-5,"MRZLO HODNĚ",IF(N19&lt;=0,"MRZLO",IF(N19&lt;=3,"NEMRZLO","TEPLO")))</f>
        <v>NEMRZLO</v>
      </c>
    </row>
    <row r="20" spans="1:17" ht="12.75">
      <c r="A20" s="29">
        <v>41289</v>
      </c>
      <c r="B20" s="31">
        <v>1.7</v>
      </c>
      <c r="C20" s="32">
        <v>1.5</v>
      </c>
      <c r="D20" s="32">
        <v>1.9</v>
      </c>
      <c r="E20" s="32">
        <v>3.7</v>
      </c>
      <c r="F20" s="32">
        <v>4.9</v>
      </c>
      <c r="G20" s="32">
        <v>6.2</v>
      </c>
      <c r="H20" s="32">
        <v>8.3</v>
      </c>
      <c r="I20" s="32">
        <v>7.5</v>
      </c>
      <c r="J20" s="32">
        <v>4.9</v>
      </c>
      <c r="K20" s="32">
        <v>4.2</v>
      </c>
      <c r="L20" s="32">
        <v>4</v>
      </c>
      <c r="M20" s="32">
        <v>2.9</v>
      </c>
      <c r="N20" s="33">
        <f t="shared" si="0"/>
        <v>4.31</v>
      </c>
      <c r="O20" s="33">
        <f t="shared" si="1"/>
        <v>8.3</v>
      </c>
      <c r="P20" s="33">
        <f t="shared" si="2"/>
        <v>1.5</v>
      </c>
      <c r="Q20" s="34" t="str">
        <f>IF('hodnocení - řešení'!N20&lt;=-5,"MRZLO HODNĚ",IF(N20&lt;=0,"MRZLO",IF(N20&lt;=3,"NEMRZLO","TEPLO")))</f>
        <v>TEPLO</v>
      </c>
    </row>
    <row r="21" spans="1:17" ht="12.75">
      <c r="A21" s="29">
        <v>41290</v>
      </c>
      <c r="B21" s="24">
        <v>2.6</v>
      </c>
      <c r="C21" s="19">
        <v>1.8</v>
      </c>
      <c r="D21" s="19">
        <v>1.2</v>
      </c>
      <c r="E21" s="19">
        <v>4.2</v>
      </c>
      <c r="F21" s="19">
        <v>6.8</v>
      </c>
      <c r="G21" s="19">
        <v>7.5</v>
      </c>
      <c r="H21" s="19">
        <v>7.2</v>
      </c>
      <c r="I21" s="19">
        <v>6.1</v>
      </c>
      <c r="J21" s="19">
        <v>4.5</v>
      </c>
      <c r="K21" s="19">
        <v>2.1</v>
      </c>
      <c r="L21" s="19">
        <v>-0.3</v>
      </c>
      <c r="M21" s="19">
        <v>-3.7</v>
      </c>
      <c r="N21" s="18">
        <f t="shared" si="0"/>
        <v>3.33</v>
      </c>
      <c r="O21" s="18">
        <f t="shared" si="1"/>
        <v>7.5</v>
      </c>
      <c r="P21" s="18">
        <f t="shared" si="2"/>
        <v>-3.7</v>
      </c>
      <c r="Q21" s="20" t="str">
        <f>IF('hodnocení - řešení'!N21&lt;=-5,"MRZLO HODNĚ",IF(N21&lt;=0,"MRZLO",IF(N21&lt;=3,"NEMRZLO","TEPLO")))</f>
        <v>TEPLO</v>
      </c>
    </row>
    <row r="22" spans="1:17" ht="12.75">
      <c r="A22" s="29">
        <v>41291</v>
      </c>
      <c r="B22" s="31">
        <v>-5.6</v>
      </c>
      <c r="C22" s="32">
        <v>-6.7</v>
      </c>
      <c r="D22" s="32">
        <v>-7.1</v>
      </c>
      <c r="E22" s="32">
        <v>-4.2</v>
      </c>
      <c r="F22" s="32">
        <v>-0.5</v>
      </c>
      <c r="G22" s="32">
        <v>3.1</v>
      </c>
      <c r="H22" s="32">
        <v>4.9</v>
      </c>
      <c r="I22" s="32">
        <v>5.2</v>
      </c>
      <c r="J22" s="32">
        <v>1.9</v>
      </c>
      <c r="K22" s="32">
        <v>0.4</v>
      </c>
      <c r="L22" s="32">
        <v>-0.9</v>
      </c>
      <c r="M22" s="32">
        <v>-2.5</v>
      </c>
      <c r="N22" s="33">
        <f t="shared" si="0"/>
        <v>-1</v>
      </c>
      <c r="O22" s="33">
        <f t="shared" si="1"/>
        <v>5.2</v>
      </c>
      <c r="P22" s="33">
        <f t="shared" si="2"/>
        <v>-7.1</v>
      </c>
      <c r="Q22" s="34" t="str">
        <f>IF('hodnocení - řešení'!N22&lt;=-5,"MRZLO HODNĚ",IF(N22&lt;=0,"MRZLO",IF(N22&lt;=3,"NEMRZLO","TEPLO")))</f>
        <v>MRZLO</v>
      </c>
    </row>
    <row r="23" spans="1:17" ht="12.75">
      <c r="A23" s="29">
        <v>41292</v>
      </c>
      <c r="B23" s="24">
        <v>-4.6</v>
      </c>
      <c r="C23" s="19">
        <v>-6.7</v>
      </c>
      <c r="D23" s="19">
        <v>-6.5</v>
      </c>
      <c r="E23" s="19">
        <v>-2.6</v>
      </c>
      <c r="F23" s="19">
        <v>-0.2</v>
      </c>
      <c r="G23" s="19">
        <v>3.5</v>
      </c>
      <c r="H23" s="19">
        <v>5.6</v>
      </c>
      <c r="I23" s="19">
        <v>4.9</v>
      </c>
      <c r="J23" s="19">
        <v>3.1</v>
      </c>
      <c r="K23" s="19">
        <v>0.7</v>
      </c>
      <c r="L23" s="19">
        <v>-2.4</v>
      </c>
      <c r="M23" s="19">
        <v>-3.7</v>
      </c>
      <c r="N23" s="18">
        <f t="shared" si="0"/>
        <v>-0.74</v>
      </c>
      <c r="O23" s="18">
        <f t="shared" si="1"/>
        <v>5.6</v>
      </c>
      <c r="P23" s="18">
        <f t="shared" si="2"/>
        <v>-6.7</v>
      </c>
      <c r="Q23" s="20" t="str">
        <f>IF('hodnocení - řešení'!N23&lt;=-5,"MRZLO HODNĚ",IF(N23&lt;=0,"MRZLO",IF(N23&lt;=3,"NEMRZLO","TEPLO")))</f>
        <v>MRZLO</v>
      </c>
    </row>
    <row r="24" spans="1:17" ht="12.75">
      <c r="A24" s="29">
        <v>41293</v>
      </c>
      <c r="B24" s="31">
        <v>-5.7</v>
      </c>
      <c r="C24" s="32">
        <v>-6.9</v>
      </c>
      <c r="D24" s="32">
        <v>-9.7</v>
      </c>
      <c r="E24" s="32">
        <v>-6.7</v>
      </c>
      <c r="F24" s="32">
        <v>-4.8</v>
      </c>
      <c r="G24" s="32">
        <v>-2.9</v>
      </c>
      <c r="H24" s="32">
        <v>-0.9</v>
      </c>
      <c r="I24" s="32">
        <v>-2.1</v>
      </c>
      <c r="J24" s="32">
        <v>-3.8</v>
      </c>
      <c r="K24" s="32">
        <v>-5.8</v>
      </c>
      <c r="L24" s="32">
        <v>-6.2</v>
      </c>
      <c r="M24" s="32">
        <v>-6.9</v>
      </c>
      <c r="N24" s="33">
        <f t="shared" si="0"/>
        <v>-5.2</v>
      </c>
      <c r="O24" s="33">
        <f t="shared" si="1"/>
        <v>-0.9</v>
      </c>
      <c r="P24" s="33">
        <f t="shared" si="2"/>
        <v>-9.7</v>
      </c>
      <c r="Q24" s="34" t="str">
        <f>IF('hodnocení - řešení'!N24&lt;=-5,"MRZLO HODNĚ",IF(N24&lt;=0,"MRZLO",IF(N24&lt;=3,"NEMRZLO","TEPLO")))</f>
        <v>MRZLO HODNĚ</v>
      </c>
    </row>
    <row r="25" spans="1:17" ht="12.75">
      <c r="A25" s="29">
        <v>41294</v>
      </c>
      <c r="B25" s="24">
        <v>-8.8</v>
      </c>
      <c r="C25" s="19">
        <v>-8.2</v>
      </c>
      <c r="D25" s="19">
        <v>-7.4</v>
      </c>
      <c r="E25" s="19">
        <v>-4.8</v>
      </c>
      <c r="F25" s="19">
        <v>-3.7</v>
      </c>
      <c r="G25" s="19">
        <v>-3.4</v>
      </c>
      <c r="H25" s="19">
        <v>-4.7</v>
      </c>
      <c r="I25" s="19">
        <v>-4.9</v>
      </c>
      <c r="J25" s="19">
        <v>-4.7</v>
      </c>
      <c r="K25" s="19">
        <v>-5.6</v>
      </c>
      <c r="L25" s="19">
        <v>-5.8</v>
      </c>
      <c r="M25" s="19">
        <v>-6.1</v>
      </c>
      <c r="N25" s="18">
        <f t="shared" si="0"/>
        <v>-5.68</v>
      </c>
      <c r="O25" s="18">
        <f t="shared" si="1"/>
        <v>-3.4</v>
      </c>
      <c r="P25" s="18">
        <f t="shared" si="2"/>
        <v>-8.8</v>
      </c>
      <c r="Q25" s="20" t="str">
        <f>IF('hodnocení - řešení'!N25&lt;=-5,"MRZLO HODNĚ",IF(N25&lt;=0,"MRZLO",IF(N25&lt;=3,"NEMRZLO","TEPLO")))</f>
        <v>MRZLO HODNĚ</v>
      </c>
    </row>
    <row r="26" spans="1:17" ht="12.75">
      <c r="A26" s="29">
        <v>41295</v>
      </c>
      <c r="B26" s="31">
        <v>-6.6</v>
      </c>
      <c r="C26" s="32">
        <v>-6.7</v>
      </c>
      <c r="D26" s="32">
        <v>-6.9</v>
      </c>
      <c r="E26" s="32">
        <v>-5.7</v>
      </c>
      <c r="F26" s="32">
        <v>-5.4</v>
      </c>
      <c r="G26" s="32">
        <v>-5.2</v>
      </c>
      <c r="H26" s="32">
        <v>-2.1</v>
      </c>
      <c r="I26" s="32">
        <v>-2.3</v>
      </c>
      <c r="J26" s="32">
        <v>-3.6</v>
      </c>
      <c r="K26" s="32">
        <v>-4.8</v>
      </c>
      <c r="L26" s="32">
        <v>-5.2</v>
      </c>
      <c r="M26" s="32">
        <v>-5.6</v>
      </c>
      <c r="N26" s="33">
        <f t="shared" si="0"/>
        <v>-5.01</v>
      </c>
      <c r="O26" s="33">
        <f t="shared" si="1"/>
        <v>-2.1</v>
      </c>
      <c r="P26" s="33">
        <f t="shared" si="2"/>
        <v>-6.9</v>
      </c>
      <c r="Q26" s="34" t="str">
        <f>IF('hodnocení - řešení'!N26&lt;=-5,"MRZLO HODNĚ",IF(N26&lt;=0,"MRZLO",IF(N26&lt;=3,"NEMRZLO","TEPLO")))</f>
        <v>MRZLO HODNĚ</v>
      </c>
    </row>
    <row r="27" spans="1:17" ht="12.75">
      <c r="A27" s="29">
        <v>41296</v>
      </c>
      <c r="B27" s="24">
        <v>-6.7</v>
      </c>
      <c r="C27" s="19">
        <v>-6.8</v>
      </c>
      <c r="D27" s="19">
        <v>-6.9</v>
      </c>
      <c r="E27" s="19">
        <v>-4.7</v>
      </c>
      <c r="F27" s="19">
        <v>-3.3</v>
      </c>
      <c r="G27" s="19">
        <v>-2.8</v>
      </c>
      <c r="H27" s="19">
        <v>-2.7</v>
      </c>
      <c r="I27" s="19">
        <v>-3.9</v>
      </c>
      <c r="J27" s="19">
        <v>-2.9</v>
      </c>
      <c r="K27" s="19">
        <v>-3.5</v>
      </c>
      <c r="L27" s="19">
        <v>-4.8</v>
      </c>
      <c r="M27" s="19">
        <v>-5.3</v>
      </c>
      <c r="N27" s="18">
        <f t="shared" si="0"/>
        <v>-4.53</v>
      </c>
      <c r="O27" s="18">
        <f t="shared" si="1"/>
        <v>-2.7</v>
      </c>
      <c r="P27" s="18">
        <f t="shared" si="2"/>
        <v>-6.9</v>
      </c>
      <c r="Q27" s="20" t="str">
        <f>IF('hodnocení - řešení'!N27&lt;=-5,"MRZLO HODNĚ",IF(N27&lt;=0,"MRZLO",IF(N27&lt;=3,"NEMRZLO","TEPLO")))</f>
        <v>MRZLO</v>
      </c>
    </row>
    <row r="28" spans="1:17" ht="12.75">
      <c r="A28" s="29">
        <v>41297</v>
      </c>
      <c r="B28" s="31">
        <v>-7.8</v>
      </c>
      <c r="C28" s="32">
        <v>-9.8</v>
      </c>
      <c r="D28" s="32">
        <v>-11.2</v>
      </c>
      <c r="E28" s="32">
        <v>-10.3</v>
      </c>
      <c r="F28" s="32">
        <v>-7.3</v>
      </c>
      <c r="G28" s="32">
        <v>-5.7</v>
      </c>
      <c r="H28" s="32">
        <v>-4.2</v>
      </c>
      <c r="I28" s="32">
        <v>-3.9</v>
      </c>
      <c r="J28" s="32">
        <v>-5.7</v>
      </c>
      <c r="K28" s="32">
        <v>-6.2</v>
      </c>
      <c r="L28" s="32">
        <v>-7.9</v>
      </c>
      <c r="M28" s="32">
        <v>-9.4</v>
      </c>
      <c r="N28" s="33">
        <f t="shared" si="0"/>
        <v>-7.45</v>
      </c>
      <c r="O28" s="33">
        <f t="shared" si="1"/>
        <v>-3.9</v>
      </c>
      <c r="P28" s="33">
        <f t="shared" si="2"/>
        <v>-11.2</v>
      </c>
      <c r="Q28" s="34" t="str">
        <f>IF('hodnocení - řešení'!N28&lt;=-5,"MRZLO HODNĚ",IF(N28&lt;=0,"MRZLO",IF(N28&lt;=3,"NEMRZLO","TEPLO")))</f>
        <v>MRZLO HODNĚ</v>
      </c>
    </row>
    <row r="29" spans="1:17" ht="12.75">
      <c r="A29" s="29">
        <v>41298</v>
      </c>
      <c r="B29" s="24">
        <v>-11.3</v>
      </c>
      <c r="C29" s="19">
        <v>-12.7</v>
      </c>
      <c r="D29" s="19">
        <v>-12.4</v>
      </c>
      <c r="E29" s="19">
        <v>-11.8</v>
      </c>
      <c r="F29" s="19">
        <v>-10.7</v>
      </c>
      <c r="G29" s="19">
        <v>-8.6</v>
      </c>
      <c r="H29" s="19">
        <v>-7.5</v>
      </c>
      <c r="I29" s="19">
        <v>-6.3</v>
      </c>
      <c r="J29" s="19">
        <v>-7.9</v>
      </c>
      <c r="K29" s="19">
        <v>-9.4</v>
      </c>
      <c r="L29" s="19">
        <v>-11.7</v>
      </c>
      <c r="M29" s="19">
        <v>-13.9</v>
      </c>
      <c r="N29" s="18">
        <f t="shared" si="0"/>
        <v>-10.35</v>
      </c>
      <c r="O29" s="18">
        <f t="shared" si="1"/>
        <v>-6.3</v>
      </c>
      <c r="P29" s="18">
        <f t="shared" si="2"/>
        <v>-13.9</v>
      </c>
      <c r="Q29" s="20" t="str">
        <f>IF('hodnocení - řešení'!N29&lt;=-5,"MRZLO HODNĚ",IF(N29&lt;=0,"MRZLO",IF(N29&lt;=3,"NEMRZLO","TEPLO")))</f>
        <v>MRZLO HODNĚ</v>
      </c>
    </row>
    <row r="30" spans="1:17" ht="12.75">
      <c r="A30" s="29">
        <v>41299</v>
      </c>
      <c r="B30" s="31">
        <v>-15.8</v>
      </c>
      <c r="C30" s="32">
        <v>-16.8</v>
      </c>
      <c r="D30" s="32">
        <v>-15.2</v>
      </c>
      <c r="E30" s="32">
        <v>-12.8</v>
      </c>
      <c r="F30" s="32">
        <v>-8.9</v>
      </c>
      <c r="G30" s="32">
        <v>-7.6</v>
      </c>
      <c r="H30" s="32">
        <v>-6.8</v>
      </c>
      <c r="I30" s="32">
        <v>-6.4</v>
      </c>
      <c r="J30" s="32">
        <v>-8.9</v>
      </c>
      <c r="K30" s="32">
        <v>-10.7</v>
      </c>
      <c r="L30" s="32">
        <v>-12.2</v>
      </c>
      <c r="M30" s="32">
        <v>-12.9</v>
      </c>
      <c r="N30" s="33">
        <f t="shared" si="0"/>
        <v>-11.25</v>
      </c>
      <c r="O30" s="33">
        <f t="shared" si="1"/>
        <v>-6.4</v>
      </c>
      <c r="P30" s="33">
        <f t="shared" si="2"/>
        <v>-16.8</v>
      </c>
      <c r="Q30" s="34" t="str">
        <f>IF('hodnocení - řešení'!N30&lt;=-5,"MRZLO HODNĚ",IF(N30&lt;=0,"MRZLO",IF(N30&lt;=3,"NEMRZLO","TEPLO")))</f>
        <v>MRZLO HODNĚ</v>
      </c>
    </row>
    <row r="31" spans="1:17" ht="12.75">
      <c r="A31" s="29">
        <v>41300</v>
      </c>
      <c r="B31" s="24">
        <v>-15.5</v>
      </c>
      <c r="C31" s="19">
        <v>-17.5</v>
      </c>
      <c r="D31" s="19">
        <v>-12.5</v>
      </c>
      <c r="E31" s="19">
        <v>-6.8</v>
      </c>
      <c r="F31" s="19">
        <v>-3.5</v>
      </c>
      <c r="G31" s="19">
        <v>-2.9</v>
      </c>
      <c r="H31" s="19">
        <v>-2.1</v>
      </c>
      <c r="I31" s="19">
        <v>-2</v>
      </c>
      <c r="J31" s="19">
        <v>-3.6</v>
      </c>
      <c r="K31" s="19">
        <v>-3.9</v>
      </c>
      <c r="L31" s="19">
        <v>-4.2</v>
      </c>
      <c r="M31" s="19">
        <v>-4.8</v>
      </c>
      <c r="N31" s="18">
        <f t="shared" si="0"/>
        <v>-6.61</v>
      </c>
      <c r="O31" s="18">
        <f t="shared" si="1"/>
        <v>-2</v>
      </c>
      <c r="P31" s="18">
        <f t="shared" si="2"/>
        <v>-17.5</v>
      </c>
      <c r="Q31" s="20" t="str">
        <f>IF('hodnocení - řešení'!N31&lt;=-5,"MRZLO HODNĚ",IF(N31&lt;=0,"MRZLO",IF(N31&lt;=3,"NEMRZLO","TEPLO")))</f>
        <v>MRZLO HODNĚ</v>
      </c>
    </row>
    <row r="32" spans="1:17" ht="12.75">
      <c r="A32" s="29">
        <v>41301</v>
      </c>
      <c r="B32" s="31">
        <v>-5.3</v>
      </c>
      <c r="C32" s="32">
        <v>-3.4</v>
      </c>
      <c r="D32" s="32">
        <v>-3.2</v>
      </c>
      <c r="E32" s="32">
        <v>-3.1</v>
      </c>
      <c r="F32" s="32">
        <v>-0.6</v>
      </c>
      <c r="G32" s="32">
        <v>0.6</v>
      </c>
      <c r="H32" s="32">
        <v>1.6</v>
      </c>
      <c r="I32" s="32">
        <v>2.5</v>
      </c>
      <c r="J32" s="32">
        <v>2.5</v>
      </c>
      <c r="K32" s="32">
        <v>1.1</v>
      </c>
      <c r="L32" s="32">
        <v>0.6</v>
      </c>
      <c r="M32" s="32">
        <v>0.2</v>
      </c>
      <c r="N32" s="33">
        <f t="shared" si="0"/>
        <v>-0.54</v>
      </c>
      <c r="O32" s="33">
        <f t="shared" si="1"/>
        <v>2.5</v>
      </c>
      <c r="P32" s="33">
        <f t="shared" si="2"/>
        <v>-5.3</v>
      </c>
      <c r="Q32" s="34" t="str">
        <f>IF('hodnocení - řešení'!N32&lt;=-5,"MRZLO HODNĚ",IF(N32&lt;=0,"MRZLO",IF(N32&lt;=3,"NEMRZLO","TEPLO")))</f>
        <v>MRZLO</v>
      </c>
    </row>
    <row r="33" spans="1:17" ht="12.75">
      <c r="A33" s="29">
        <v>41302</v>
      </c>
      <c r="B33" s="24">
        <v>-1</v>
      </c>
      <c r="C33" s="19">
        <v>-0.3</v>
      </c>
      <c r="D33" s="19">
        <v>-0.5</v>
      </c>
      <c r="E33" s="19">
        <v>0.5</v>
      </c>
      <c r="F33" s="19">
        <v>3.6</v>
      </c>
      <c r="G33" s="19">
        <v>4.7</v>
      </c>
      <c r="H33" s="19">
        <v>6.1</v>
      </c>
      <c r="I33" s="19">
        <v>5.8</v>
      </c>
      <c r="J33" s="19">
        <v>3.7</v>
      </c>
      <c r="K33" s="19">
        <v>2.5</v>
      </c>
      <c r="L33" s="19">
        <v>2.1</v>
      </c>
      <c r="M33" s="19">
        <v>1.5</v>
      </c>
      <c r="N33" s="18">
        <f t="shared" si="0"/>
        <v>2.39</v>
      </c>
      <c r="O33" s="18">
        <f t="shared" si="1"/>
        <v>6.1</v>
      </c>
      <c r="P33" s="18">
        <f t="shared" si="2"/>
        <v>-1</v>
      </c>
      <c r="Q33" s="20" t="str">
        <f>IF('hodnocení - řešení'!N33&lt;=-5,"MRZLO HODNĚ",IF(N33&lt;=0,"MRZLO",IF(N33&lt;=3,"NEMRZLO","TEPLO")))</f>
        <v>NEMRZLO</v>
      </c>
    </row>
    <row r="34" spans="1:17" ht="12.75">
      <c r="A34" s="29">
        <v>41303</v>
      </c>
      <c r="B34" s="31">
        <v>0.4</v>
      </c>
      <c r="C34" s="32">
        <v>0.1</v>
      </c>
      <c r="D34" s="32">
        <v>0.5</v>
      </c>
      <c r="E34" s="32">
        <v>2.6</v>
      </c>
      <c r="F34" s="32">
        <v>5.7</v>
      </c>
      <c r="G34" s="32">
        <v>8.9</v>
      </c>
      <c r="H34" s="32">
        <v>8.5</v>
      </c>
      <c r="I34" s="32">
        <v>7.6</v>
      </c>
      <c r="J34" s="32">
        <v>5.7</v>
      </c>
      <c r="K34" s="32">
        <v>4.5</v>
      </c>
      <c r="L34" s="32">
        <v>3.7</v>
      </c>
      <c r="M34" s="32">
        <v>2.8</v>
      </c>
      <c r="N34" s="33">
        <f t="shared" si="0"/>
        <v>4.25</v>
      </c>
      <c r="O34" s="33">
        <f t="shared" si="1"/>
        <v>8.9</v>
      </c>
      <c r="P34" s="33">
        <f t="shared" si="2"/>
        <v>0.1</v>
      </c>
      <c r="Q34" s="34" t="str">
        <f>IF('hodnocení - řešení'!N34&lt;=-5,"MRZLO HODNĚ",IF(N34&lt;=0,"MRZLO",IF(N34&lt;=3,"NEMRZLO","TEPLO")))</f>
        <v>TEPLO</v>
      </c>
    </row>
    <row r="35" spans="1:17" ht="12.75">
      <c r="A35" s="29">
        <v>41304</v>
      </c>
      <c r="B35" s="24">
        <v>2.5</v>
      </c>
      <c r="C35" s="19">
        <v>1.9</v>
      </c>
      <c r="D35" s="19">
        <v>1.6</v>
      </c>
      <c r="E35" s="19">
        <v>4.6</v>
      </c>
      <c r="F35" s="19">
        <v>5.8</v>
      </c>
      <c r="G35" s="19">
        <v>6.7</v>
      </c>
      <c r="H35" s="19">
        <v>9.9</v>
      </c>
      <c r="I35" s="19">
        <v>7.4</v>
      </c>
      <c r="J35" s="19">
        <v>5.8</v>
      </c>
      <c r="K35" s="19">
        <v>3.2</v>
      </c>
      <c r="L35" s="19">
        <v>2.5</v>
      </c>
      <c r="M35" s="19">
        <v>2.1</v>
      </c>
      <c r="N35" s="18">
        <f t="shared" si="0"/>
        <v>4.5</v>
      </c>
      <c r="O35" s="18">
        <f t="shared" si="1"/>
        <v>9.9</v>
      </c>
      <c r="P35" s="18">
        <f t="shared" si="2"/>
        <v>1.6</v>
      </c>
      <c r="Q35" s="20" t="str">
        <f>IF('hodnocení - řešení'!N35&lt;=-5,"MRZLO HODNĚ",IF(N35&lt;=0,"MRZLO",IF(N35&lt;=3,"NEMRZLO","TEPLO")))</f>
        <v>TEPLO</v>
      </c>
    </row>
    <row r="36" spans="1:17" ht="13.5" thickBot="1">
      <c r="A36" s="30">
        <v>41305</v>
      </c>
      <c r="B36" s="36">
        <v>0.4</v>
      </c>
      <c r="C36" s="37">
        <v>-0.4</v>
      </c>
      <c r="D36" s="37">
        <v>0.6</v>
      </c>
      <c r="E36" s="37">
        <v>2.7</v>
      </c>
      <c r="F36" s="37">
        <v>4.8</v>
      </c>
      <c r="G36" s="37">
        <v>6.9</v>
      </c>
      <c r="H36" s="37">
        <v>8.5</v>
      </c>
      <c r="I36" s="37">
        <v>5.7</v>
      </c>
      <c r="J36" s="37">
        <v>4.1</v>
      </c>
      <c r="K36" s="37">
        <v>2.8</v>
      </c>
      <c r="L36" s="37">
        <v>2.1</v>
      </c>
      <c r="M36" s="37">
        <v>1.4</v>
      </c>
      <c r="N36" s="38">
        <f t="shared" si="0"/>
        <v>3.3</v>
      </c>
      <c r="O36" s="38">
        <f t="shared" si="1"/>
        <v>8.5</v>
      </c>
      <c r="P36" s="38">
        <f t="shared" si="2"/>
        <v>-0.4</v>
      </c>
      <c r="Q36" s="39" t="str">
        <f>IF('hodnocení - řešení'!N36&lt;=-5,"MRZLO HODNĚ",IF(N36&lt;=0,"MRZLO",IF(N36&lt;=3,"NEMRZLO","TEPLO")))</f>
        <v>TEPLO</v>
      </c>
    </row>
    <row r="37" ht="13.5" thickTop="1"/>
    <row r="38" spans="1:2" ht="12.75">
      <c r="A38" t="s">
        <v>9</v>
      </c>
      <c r="B38" t="s">
        <v>10</v>
      </c>
    </row>
    <row r="39" spans="1:2" ht="12.75">
      <c r="A39" t="s">
        <v>11</v>
      </c>
      <c r="B39" t="s">
        <v>12</v>
      </c>
    </row>
    <row r="40" spans="1:2" ht="12.75">
      <c r="A40" t="s">
        <v>13</v>
      </c>
      <c r="B40" t="s">
        <v>14</v>
      </c>
    </row>
    <row r="41" spans="1:2" ht="12.75">
      <c r="A41" t="s">
        <v>15</v>
      </c>
      <c r="B41" t="s">
        <v>17</v>
      </c>
    </row>
    <row r="42" ht="12.75">
      <c r="B42" t="s">
        <v>18</v>
      </c>
    </row>
    <row r="43" ht="12.75">
      <c r="B43" t="s">
        <v>19</v>
      </c>
    </row>
    <row r="44" ht="12.75">
      <c r="B44" t="s">
        <v>20</v>
      </c>
    </row>
    <row r="46" spans="1:3" ht="12.75">
      <c r="A46" s="78"/>
      <c r="B46" s="78"/>
      <c r="C46" s="78"/>
    </row>
  </sheetData>
  <sheetProtection/>
  <mergeCells count="3">
    <mergeCell ref="A2:Q2"/>
    <mergeCell ref="B4:M4"/>
    <mergeCell ref="A46:C46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H26" sqref="H26"/>
    </sheetView>
  </sheetViews>
  <sheetFormatPr defaultColWidth="9.140625" defaultRowHeight="12.75"/>
  <sheetData>
    <row r="2" spans="1:4" ht="12.75">
      <c r="A2" s="78" t="s">
        <v>3</v>
      </c>
      <c r="B2" s="78"/>
      <c r="C2" s="78"/>
      <c r="D2" t="s">
        <v>21</v>
      </c>
    </row>
    <row r="3" spans="1:3" ht="12.75">
      <c r="A3" s="5"/>
      <c r="B3" s="5"/>
      <c r="C3" s="5"/>
    </row>
    <row r="4" spans="2:7" ht="12.75">
      <c r="B4" s="79" t="s">
        <v>23</v>
      </c>
      <c r="C4" s="79"/>
      <c r="D4" s="79"/>
      <c r="E4" s="79"/>
      <c r="F4" s="79"/>
      <c r="G4" s="40">
        <f>MAX('hodnocení - řešení'!B6:M36)</f>
        <v>9.9</v>
      </c>
    </row>
    <row r="5" spans="2:7" ht="12.75">
      <c r="B5" s="79" t="s">
        <v>24</v>
      </c>
      <c r="C5" s="79"/>
      <c r="D5" s="79"/>
      <c r="E5" s="79"/>
      <c r="F5" s="79"/>
      <c r="G5" s="40">
        <f>MIN('hodnocení - řešení'!B6:M36)</f>
        <v>-17.5</v>
      </c>
    </row>
    <row r="6" spans="2:7" ht="12.75">
      <c r="B6" s="79" t="s">
        <v>8</v>
      </c>
      <c r="C6" s="79"/>
      <c r="D6" s="79"/>
      <c r="E6" s="79"/>
      <c r="F6" s="79"/>
      <c r="G6" s="40">
        <f>AVERAGE('hodnocení - řešení'!B6:M36)</f>
        <v>-2.7013440860215048</v>
      </c>
    </row>
    <row r="7" spans="2:7" ht="12.75">
      <c r="B7" s="79" t="s">
        <v>4</v>
      </c>
      <c r="C7" s="79"/>
      <c r="D7" s="79"/>
      <c r="E7" s="79"/>
      <c r="F7" s="79"/>
      <c r="G7" s="41">
        <f>COUNTIF('hodnocení - řešení'!N6:N36,"&gt;0")</f>
        <v>10</v>
      </c>
    </row>
    <row r="8" spans="2:7" ht="12.75">
      <c r="B8" s="79" t="s">
        <v>5</v>
      </c>
      <c r="C8" s="79"/>
      <c r="D8" s="79"/>
      <c r="E8" s="79"/>
      <c r="F8" s="79"/>
      <c r="G8" s="41">
        <f>COUNTIF('hodnocení - řešení'!N6:N36,"&lt;0")</f>
        <v>21</v>
      </c>
    </row>
    <row r="9" spans="2:7" ht="12.75">
      <c r="B9" s="79" t="s">
        <v>6</v>
      </c>
      <c r="C9" s="79"/>
      <c r="D9" s="79"/>
      <c r="E9" s="79"/>
      <c r="F9" s="79"/>
      <c r="G9" s="41">
        <f>COUNT('hodnocení - řešení'!A6:A36)</f>
        <v>31</v>
      </c>
    </row>
  </sheetData>
  <sheetProtection/>
  <mergeCells count="7">
    <mergeCell ref="B9:F9"/>
    <mergeCell ref="A2:C2"/>
    <mergeCell ref="B4:F4"/>
    <mergeCell ref="B5:F5"/>
    <mergeCell ref="B6:F6"/>
    <mergeCell ref="B7:F7"/>
    <mergeCell ref="B8:F8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3"/>
  <sheetViews>
    <sheetView tabSelected="1" zoomScalePageLayoutView="0" workbookViewId="0" topLeftCell="A1">
      <selection activeCell="E27" sqref="E27"/>
    </sheetView>
  </sheetViews>
  <sheetFormatPr defaultColWidth="9.140625" defaultRowHeight="12.75"/>
  <sheetData>
    <row r="2" ht="12.75">
      <c r="A2" s="8" t="s">
        <v>69</v>
      </c>
    </row>
    <row r="3" ht="12.75">
      <c r="B3" t="s">
        <v>70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Václav Jukl</cp:lastModifiedBy>
  <cp:lastPrinted>2014-05-03T17:52:32Z</cp:lastPrinted>
  <dcterms:modified xsi:type="dcterms:W3CDTF">2014-05-03T17:52:46Z</dcterms:modified>
  <cp:category/>
  <cp:version/>
  <cp:contentType/>
  <cp:contentStatus/>
</cp:coreProperties>
</file>